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7635" windowHeight="9120" activeTab="0"/>
  </bookViews>
  <sheets>
    <sheet name="Income Statement" sheetId="1" r:id="rId1"/>
    <sheet name="Balance Sheet" sheetId="2" r:id="rId2"/>
    <sheet name="Notes" sheetId="3" r:id="rId3"/>
    <sheet name="Income Statement(new format)" sheetId="4" state="hidden" r:id="rId4"/>
  </sheets>
  <externalReferences>
    <externalReference r:id="rId7"/>
    <externalReference r:id="rId8"/>
  </externalReferences>
  <definedNames>
    <definedName name="\AA">'[1]16'!#REF!</definedName>
    <definedName name="\J">'[1]1BS'!#REF!</definedName>
    <definedName name="\K">'[1]1BS'!#REF!</definedName>
    <definedName name="\L">'[1]1BS'!#REF!</definedName>
    <definedName name="\M">'[1]1BS'!#REF!</definedName>
    <definedName name="\P">'[1]1BS'!#REF!</definedName>
    <definedName name="\Q">'[1]1BS'!#REF!</definedName>
    <definedName name="\R">'[1]1BS'!#REF!</definedName>
    <definedName name="\S">'[1]1BS'!#REF!</definedName>
    <definedName name="\T">'[1]1BS'!#REF!</definedName>
    <definedName name="azaz">'[1]1BS'!#REF!</definedName>
    <definedName name="PL">'[2]Quarterly report'!$A$1:$L$45</definedName>
    <definedName name="_xlnm.Print_Area" localSheetId="1">'Balance Sheet'!$A$1:$F$58</definedName>
    <definedName name="_xlnm.Print_Area" localSheetId="0">'Income Statement'!$A$1:$J$56</definedName>
    <definedName name="_xlnm.Print_Area" localSheetId="3">'Income Statement(new format)'!$A$1:$J$48</definedName>
    <definedName name="_xlnm.Print_Area" localSheetId="2">'Notes'!$A$1:$I$188</definedName>
    <definedName name="_xlnm.Print_Titles" localSheetId="1">'Balance Sheet'!$1:$4</definedName>
    <definedName name="_xlnm.Print_Titles" localSheetId="0">'Income Statement'!$1:$4</definedName>
    <definedName name="_xlnm.Print_Titles" localSheetId="3">'Income Statement(new format)'!$1:$4</definedName>
    <definedName name="Z_2693F048_6C50_11D4_96B2_00A00CC3B01B_.wvu.PrintArea" localSheetId="1" hidden="1">'Balance Sheet'!$A$1:$J$58</definedName>
    <definedName name="Z_2693F048_6C50_11D4_96B2_00A00CC3B01B_.wvu.PrintArea" localSheetId="0" hidden="1">'Income Statement'!$A$1:$J$55</definedName>
    <definedName name="Z_2693F048_6C50_11D4_96B2_00A00CC3B01B_.wvu.PrintArea" localSheetId="3" hidden="1">'Income Statement(new format)'!$A$1:$J$48</definedName>
    <definedName name="Z_2693F048_6C50_11D4_96B2_00A00CC3B01B_.wvu.PrintArea" localSheetId="2" hidden="1">'Notes'!$A:$I</definedName>
    <definedName name="Z_2693F048_6C50_11D4_96B2_00A00CC3B01B_.wvu.Rows" localSheetId="1" hidden="1">'Balance Sheet'!$55:$55</definedName>
    <definedName name="Z_2693F048_6C50_11D4_96B2_00A00CC3B01B_.wvu.Rows" localSheetId="0" hidden="1">'Income Statement'!#REF!</definedName>
    <definedName name="Z_2693F048_6C50_11D4_96B2_00A00CC3B01B_.wvu.Rows" localSheetId="3" hidden="1">'Income Statement(new format)'!#REF!</definedName>
    <definedName name="Z_2693F048_6C50_11D4_96B2_00A00CC3B01B_.wvu.Rows" localSheetId="2" hidden="1">'Notes'!$94:$95,'Notes'!$100:$100,'Notes'!$103:$103</definedName>
    <definedName name="Z_7560FD22_FEA0_11D4_96B3_00A00CC3B01B_.wvu.Cols" localSheetId="2" hidden="1">'Notes'!#REF!</definedName>
    <definedName name="Z_7560FD22_FEA0_11D4_96B3_00A00CC3B01B_.wvu.PrintArea" localSheetId="1" hidden="1">'Balance Sheet'!$A$1:$J$58</definedName>
    <definedName name="Z_7560FD22_FEA0_11D4_96B3_00A00CC3B01B_.wvu.PrintArea" localSheetId="0" hidden="1">'Income Statement'!$A$1:$J$55</definedName>
    <definedName name="Z_7560FD22_FEA0_11D4_96B3_00A00CC3B01B_.wvu.PrintArea" localSheetId="3" hidden="1">'Income Statement(new format)'!$A$1:$J$48</definedName>
    <definedName name="Z_7560FD22_FEA0_11D4_96B3_00A00CC3B01B_.wvu.PrintArea" localSheetId="2" hidden="1">'Notes'!$A$1:$I$188</definedName>
    <definedName name="Z_7560FD22_FEA0_11D4_96B3_00A00CC3B01B_.wvu.PrintTitles" localSheetId="1" hidden="1">'Balance Sheet'!$1:$4</definedName>
    <definedName name="Z_7560FD22_FEA0_11D4_96B3_00A00CC3B01B_.wvu.PrintTitles" localSheetId="0" hidden="1">'Income Statement'!$1:$4</definedName>
    <definedName name="Z_7560FD22_FEA0_11D4_96B3_00A00CC3B01B_.wvu.PrintTitles" localSheetId="3" hidden="1">'Income Statement(new format)'!$1:$4</definedName>
    <definedName name="Z_7560FD22_FEA0_11D4_96B3_00A00CC3B01B_.wvu.Rows" localSheetId="1" hidden="1">'Balance Sheet'!$55:$55</definedName>
    <definedName name="Z_7560FD22_FEA0_11D4_96B3_00A00CC3B01B_.wvu.Rows" localSheetId="0" hidden="1">'Income Statement'!#REF!</definedName>
    <definedName name="Z_7560FD22_FEA0_11D4_96B3_00A00CC3B01B_.wvu.Rows" localSheetId="3" hidden="1">'Income Statement(new format)'!#REF!</definedName>
    <definedName name="Z_7560FD22_FEA0_11D4_96B3_00A00CC3B01B_.wvu.Rows" localSheetId="2" hidden="1">'Notes'!$94:$95,'Notes'!$100:$100,'Notes'!$103:$103</definedName>
    <definedName name="zaza">'[1]COVER'!#REF!</definedName>
    <definedName name="zz">'[1]2P&amp;L'!#REF!</definedName>
  </definedNames>
  <calcPr fullCalcOnLoad="1"/>
</workbook>
</file>

<file path=xl/comments4.xml><?xml version="1.0" encoding="utf-8"?>
<comments xmlns="http://schemas.openxmlformats.org/spreadsheetml/2006/main">
  <authors>
    <author>Chin Tze Neng</author>
  </authors>
  <commentList>
    <comment ref="H13" authorId="0">
      <text>
        <r>
          <rPr>
            <b/>
            <sz val="8"/>
            <rFont val="Tahoma"/>
            <family val="0"/>
          </rPr>
          <t>Chin Tze Neng:</t>
        </r>
        <r>
          <rPr>
            <sz val="8"/>
            <rFont val="Tahoma"/>
            <family val="0"/>
          </rPr>
          <t xml:space="preserve">
To enquire KLSE whether it is advisable to reclassify and mention in a note or let the cum numbers roll thru?</t>
        </r>
      </text>
    </comment>
    <comment ref="D13" authorId="0">
      <text>
        <r>
          <rPr>
            <b/>
            <sz val="8"/>
            <rFont val="Tahoma"/>
            <family val="0"/>
          </rPr>
          <t>Chin Tze Neng:</t>
        </r>
        <r>
          <rPr>
            <sz val="8"/>
            <rFont val="Tahoma"/>
            <family val="0"/>
          </rPr>
          <t xml:space="preserve">
To enquire KLSE whether it is advisable to reclassify and mention in a note or let the cum numbers roll thru?</t>
        </r>
      </text>
    </comment>
  </commentList>
</comments>
</file>

<file path=xl/sharedStrings.xml><?xml version="1.0" encoding="utf-8"?>
<sst xmlns="http://schemas.openxmlformats.org/spreadsheetml/2006/main" count="360" uniqueCount="252">
  <si>
    <t>In January 2001, Blue Circle Industries PLC ("BCI"), the major shareholder of the Company and Lafarge S.A. ("Lafarge"), a public-listed company incorporated in France, announced the recommended acquisition by Lafarge of the remaining equity interest in BCI which Lafarge does not already own. The acquisition is pending the approval of the shareholders of BCI and the relevant regulatory authorities and is unlikely to to be completed until the second half of 2001.</t>
  </si>
  <si>
    <t xml:space="preserve">For the current year, the construction sector in Malaysia is expected to expand further on the back of continuing government spending on infrastructure and other development projects.  According to industry forecast, cement demand is expected to increase by around 12% in 2001.    Outlook for cement demand in Singapore is less favourable and is only expected to rebound slightly.  The Group will continue to focus on the implementation of the operational improvement programmes aimed at delivering further sustainable reduction in operating costs. Against this backdrop and barring unforeseen circumstances,  the Group holds an optmistic view for the financial year-ending 31st December 2001. </t>
  </si>
  <si>
    <t>There were no disposals of quoted securities during the financial quarter under review. For the financial year ended 31st December 2000, disposals of quoted securities are:-</t>
  </si>
  <si>
    <t>Investments in quoted securities as at 31st December 2000 are as follows:-</t>
  </si>
  <si>
    <t>Notice is hereby given that the Register of Members will be closed from 19th to 23rd April 2001, both dates inclusive, for the purpose of determining shareholders' entitlements.  The entitlement date for the dividend payment is 18th April 2001.</t>
  </si>
  <si>
    <t>Securities transferred into the Depositor's Securities Account before 12.30p.m. on 16th April 2001 in respect of securities exempted from mandatory deposit;</t>
  </si>
  <si>
    <t>Securities transferred into the Depositor's Securities Account before 12.30p.m. on 18th April 2001 in respect of ordinary transfers; and</t>
  </si>
  <si>
    <t>An interim dividend of 2.0 sen per ordinary share less tax at 28% has been declared on the share capital of 2,893,655,156 ordinary shares of RM0.50 each in respect of the financial year ended 31st December 2000.  The dividend would be payable on 18th May 2001.</t>
  </si>
  <si>
    <t xml:space="preserve">On 7th December 2000, the Company announced the following proposals:-  </t>
  </si>
  <si>
    <t>Dated: 19th February 2001</t>
  </si>
  <si>
    <t>December 2000.</t>
  </si>
  <si>
    <t>Subsequent Event</t>
  </si>
  <si>
    <t>Total 
RM'000</t>
  </si>
  <si>
    <t xml:space="preserve">The Group did not publish any profit forecast or profit guarantee during the financial year ended 31st December </t>
  </si>
  <si>
    <t>2000.</t>
  </si>
  <si>
    <t>The proposed acquisitions of Expressway Lingkaran Tengah Sdn Bhd ("ELITE") and Kualiti Alam Sdn Bhd ("KASB") from UEM ("Proposed Assets Acquisitions"); and</t>
  </si>
  <si>
    <t xml:space="preserve">MALAYAN CEMENT BERHAD ("The Company") </t>
  </si>
  <si>
    <t>and its subsidiary companies ("The Group")</t>
  </si>
  <si>
    <t>The figures have not been audited</t>
  </si>
  <si>
    <t>NOTES</t>
  </si>
  <si>
    <t>Accounting Policies</t>
  </si>
  <si>
    <t>The quarterly financial statements have been prepared using the same accounting policies and methods of computation as compared with the most recent annual financial statements.</t>
  </si>
  <si>
    <t>Exceptional Item</t>
  </si>
  <si>
    <t>Extraordinary Item</t>
  </si>
  <si>
    <t>Taxation</t>
  </si>
  <si>
    <t>Taxation comprises: -</t>
  </si>
  <si>
    <t>Current</t>
  </si>
  <si>
    <t>Year Quarter</t>
  </si>
  <si>
    <t>Year to Date</t>
  </si>
  <si>
    <t>RM'000</t>
  </si>
  <si>
    <t xml:space="preserve"> - current taxation</t>
  </si>
  <si>
    <t xml:space="preserve"> - deferred taxation</t>
  </si>
  <si>
    <t xml:space="preserve"> - associated companies</t>
  </si>
  <si>
    <t xml:space="preserve"> - in respect of prior years</t>
  </si>
  <si>
    <t>Total purchases</t>
  </si>
  <si>
    <t>Total sales proceeds</t>
  </si>
  <si>
    <t>Total profit on disposals</t>
  </si>
  <si>
    <t>Quoted Securities</t>
  </si>
  <si>
    <t>(a)</t>
  </si>
  <si>
    <t>Year To Date</t>
  </si>
  <si>
    <t>(b)</t>
  </si>
  <si>
    <t>At cost</t>
  </si>
  <si>
    <t>Provision for diminution in value</t>
  </si>
  <si>
    <t>At book value</t>
  </si>
  <si>
    <t xml:space="preserve">Status of Corporate Proposals </t>
  </si>
  <si>
    <t xml:space="preserve">(i) </t>
  </si>
  <si>
    <t xml:space="preserve">(ii)  </t>
  </si>
  <si>
    <t xml:space="preserve">(iii)  </t>
  </si>
  <si>
    <t xml:space="preserve">(iv)  </t>
  </si>
  <si>
    <t>Capital Issues and Dealings in Own Shares</t>
  </si>
  <si>
    <t>Group Borrowings</t>
  </si>
  <si>
    <t>Long-term loans</t>
  </si>
  <si>
    <t xml:space="preserve">RM'000  </t>
  </si>
  <si>
    <t>Secured:</t>
  </si>
  <si>
    <t>Fixed rate bonds</t>
  </si>
  <si>
    <t>Floating rate notes</t>
  </si>
  <si>
    <t>Syndicated term loans</t>
  </si>
  <si>
    <t>Unsecured:</t>
  </si>
  <si>
    <t>Term loans</t>
  </si>
  <si>
    <t xml:space="preserve">Total Long-term loans </t>
  </si>
  <si>
    <t>Short-term loans</t>
  </si>
  <si>
    <t>Syndicated term loan</t>
  </si>
  <si>
    <t>US$-denominated term loan</t>
  </si>
  <si>
    <t>Revolving credits</t>
  </si>
  <si>
    <t>Total Short-term loans</t>
  </si>
  <si>
    <t xml:space="preserve">Contingent Liabilities </t>
  </si>
  <si>
    <t>The Group has no contingent liabilities as at the date of this report.</t>
  </si>
  <si>
    <t>Off Balance Sheet Financial Instruments</t>
  </si>
  <si>
    <t>Material Litigation</t>
  </si>
  <si>
    <t>There are no pending material litigations as at the date of this report.</t>
  </si>
  <si>
    <t>Segmental Information</t>
  </si>
  <si>
    <t>Current Year to Date</t>
  </si>
  <si>
    <t>Profit/(Loss) Before Taxation</t>
  </si>
  <si>
    <t>Assets Employed</t>
  </si>
  <si>
    <t>Analysis By Activity:</t>
  </si>
  <si>
    <t>Cement Manufacture</t>
  </si>
  <si>
    <t>Trading</t>
  </si>
  <si>
    <t>Ready-mixed Concrete</t>
  </si>
  <si>
    <t>Analysis By Geographical Location:</t>
  </si>
  <si>
    <t>Malaysia</t>
  </si>
  <si>
    <t xml:space="preserve">Singapore </t>
  </si>
  <si>
    <t xml:space="preserve">Vietnam </t>
  </si>
  <si>
    <t>Comparison with Preceding Quarter</t>
  </si>
  <si>
    <t>Preceding</t>
  </si>
  <si>
    <t>Quarter</t>
  </si>
  <si>
    <t>31/09/2000</t>
  </si>
  <si>
    <t>Net turnover</t>
  </si>
  <si>
    <t>Review of Performance</t>
  </si>
  <si>
    <t>Seasonal or Cyclical Factors</t>
  </si>
  <si>
    <t>Prospects for the Current Financial Year</t>
  </si>
  <si>
    <t>Profit Forecast and Profit Guarantee</t>
  </si>
  <si>
    <t>Dividend</t>
  </si>
  <si>
    <t>A depositor shall qualify for the entitlement only in respect of : -</t>
  </si>
  <si>
    <t>(c)</t>
  </si>
  <si>
    <t>Securities bought on the Kuala Lumpur Stock Exchange on a cum entitlement basis according to the Rules of the Kuala Lumpur Stock Exchange.</t>
  </si>
  <si>
    <t>CONSOLIDATED INCOME STATEMENT</t>
  </si>
  <si>
    <t>INDIVIDUAL QUARTER</t>
  </si>
  <si>
    <t>CUMULATIVE QUARTER</t>
  </si>
  <si>
    <t>Current Year Quarter</t>
  </si>
  <si>
    <t>Preceding Year Corresponding Quarter</t>
  </si>
  <si>
    <t>Current Year To Date</t>
  </si>
  <si>
    <t>Preceding Year Corresponding Period</t>
  </si>
  <si>
    <t>1 (a)</t>
  </si>
  <si>
    <t>Investment income</t>
  </si>
  <si>
    <t>Other income</t>
  </si>
  <si>
    <t>2 (a)</t>
  </si>
  <si>
    <t>Profit/(loss) before finance cost, depreciation and amortisation, exceptional items, income tax, minority interests and extraordinary items</t>
  </si>
  <si>
    <t>Finance cost</t>
  </si>
  <si>
    <t>Depreciation and amortisation</t>
  </si>
  <si>
    <t>(d)</t>
  </si>
  <si>
    <t xml:space="preserve">Exceptional items </t>
  </si>
  <si>
    <t>(e)</t>
  </si>
  <si>
    <t>Profit/(loss) after finance cost, depreciation and amortisation, exceptional items but before income tax, minority interests and extraordinary items</t>
  </si>
  <si>
    <t>(f)</t>
  </si>
  <si>
    <t>Share of profits and losses of associated companies</t>
  </si>
  <si>
    <t>(g)</t>
  </si>
  <si>
    <t xml:space="preserve">Profit/(loss) before income tax, minority </t>
  </si>
  <si>
    <t>interests and extraordinary items</t>
  </si>
  <si>
    <t>(h)</t>
  </si>
  <si>
    <t>Income tax</t>
  </si>
  <si>
    <t>(i)</t>
  </si>
  <si>
    <t xml:space="preserve">Profit/(loss) after income tax before </t>
  </si>
  <si>
    <t>deducting minority interests</t>
  </si>
  <si>
    <t>Less minority interests</t>
  </si>
  <si>
    <t>(j)</t>
  </si>
  <si>
    <t>Pre-acquisition profit/(loss), if applicable</t>
  </si>
  <si>
    <t>(k)</t>
  </si>
  <si>
    <t>Net profit/(loss) from ordinary activities attributable</t>
  </si>
  <si>
    <t>to members of the Company</t>
  </si>
  <si>
    <t>(l)</t>
  </si>
  <si>
    <t>(m)</t>
  </si>
  <si>
    <t>Net profit/(loss) attributable to members of the Company</t>
  </si>
  <si>
    <t>Earnings/(loss) per share based on 2 (m) above after deducting any provision for preference dividends, if any:-</t>
  </si>
  <si>
    <t>(i)  Basic - sen</t>
  </si>
  <si>
    <t>(ii) Fully diluted - sen</t>
  </si>
  <si>
    <t>Remarks:</t>
  </si>
  <si>
    <t>CONSOLIDATED BALANCE SHEET</t>
  </si>
  <si>
    <t>As at Preceding</t>
  </si>
  <si>
    <t>As at End of</t>
  </si>
  <si>
    <t>Financial</t>
  </si>
  <si>
    <t>Current Quarter</t>
  </si>
  <si>
    <t>Year End</t>
  </si>
  <si>
    <t>Note</t>
  </si>
  <si>
    <t>Fixed Assets</t>
  </si>
  <si>
    <t>Associated Companies</t>
  </si>
  <si>
    <t>Goodwill on Consolidation</t>
  </si>
  <si>
    <t xml:space="preserve">Current Assets </t>
  </si>
  <si>
    <t>Stocks</t>
  </si>
  <si>
    <t>Trade Debtors</t>
  </si>
  <si>
    <t>Other Debtors</t>
  </si>
  <si>
    <t>Term Deposits</t>
  </si>
  <si>
    <t>Cash and bank balances</t>
  </si>
  <si>
    <t>Current Liabilities</t>
  </si>
  <si>
    <t>Trade Creditors</t>
  </si>
  <si>
    <t>Other Creditors</t>
  </si>
  <si>
    <t>Holding Company</t>
  </si>
  <si>
    <t>Provision for Taxation</t>
  </si>
  <si>
    <t>Dividend payable</t>
  </si>
  <si>
    <t>Net Current Assets</t>
  </si>
  <si>
    <t>Shareholders' Funds</t>
  </si>
  <si>
    <t>Share Capital - Ordinary shares of RM0.50 each</t>
  </si>
  <si>
    <t>Reserves:</t>
  </si>
  <si>
    <t>Share Premium</t>
  </si>
  <si>
    <t>Capital Reserve</t>
  </si>
  <si>
    <t>Retained Profits</t>
  </si>
  <si>
    <t>Exchange Equalisation Reserve</t>
  </si>
  <si>
    <t>Total Reserves</t>
  </si>
  <si>
    <t>Minority Interests</t>
  </si>
  <si>
    <t>Long Term Borrowings</t>
  </si>
  <si>
    <t>Other Long Term Liabilities</t>
  </si>
  <si>
    <t>Net tangible assets per share (RM)</t>
  </si>
  <si>
    <t>The proposed acquisition by MCSB of the entire cement and related businesses of KCHB through the acquisition of the entire paid-up share capital of KCHB via a Scheme of Arrangement among KCHB shareholders pursuant to section 176 (1) of the Companies Act, 1965 and the proposed transfer of the listing status from KCHB to CMA;</t>
  </si>
  <si>
    <t>The proposed disposal by MCSB of Renounceable Allotment Letters ("RAL") for 275,916,491 new ordinary shares of RM1.00 each in CMA for RM50.0 million cash and the subsequent subscription by UEM of the shares represented by the RALs at RM2.58 per share ("Proposed CMA Disposal");</t>
  </si>
  <si>
    <t>The effective tax rate of the Group for the current quarter and current year-to-date is lower than the statutory tax rate due mainly to the availability of reinvestment allowances and unabsorbed capital allowances/losses for setoff against taxable profits of several operating subsidiaries.</t>
  </si>
  <si>
    <t>Capital Redemption Reserve in a subsidiary 
   company</t>
  </si>
  <si>
    <t>(c)  weighted average of 990,977,793 shares during the financial year ended 31 December 1999.</t>
  </si>
  <si>
    <t>Quarterly Report on the Consolidated Results for the fourth quarter ended 31 December 2000</t>
  </si>
  <si>
    <t xml:space="preserve">(a)  2,893,655,156 shares during the current financial quarter and financial year ended  31 December 2000; </t>
  </si>
  <si>
    <t>(b)  weighted average of 2,704,938,515 shares during the financial quarter ended 31 December 1999; and</t>
  </si>
  <si>
    <t>Consolidated profit before taxation</t>
  </si>
  <si>
    <t>Total Group borrowings as at 31st December 2000: -</t>
  </si>
  <si>
    <t>Revenue</t>
  </si>
  <si>
    <t>Year</t>
  </si>
  <si>
    <t>Sen per share (gross)</t>
  </si>
  <si>
    <t>Number of shares in issue</t>
  </si>
  <si>
    <t>Changes in Group composition</t>
  </si>
  <si>
    <t>* Less Malaysian tax at 28%</t>
  </si>
  <si>
    <t>Extraordinary items</t>
  </si>
  <si>
    <t>Extraordinary items attributable to</t>
  </si>
  <si>
    <t>members of the Company</t>
  </si>
  <si>
    <t>(ii)</t>
  </si>
  <si>
    <t>(iii)</t>
  </si>
  <si>
    <t>The earnings/(loss) per share has been calculated based on the following number of ordinary shares in issue during the financial quarter/year:-</t>
  </si>
  <si>
    <t>Profit/(losses) on sale of Unquoted Investments and/or Investment Properties</t>
  </si>
  <si>
    <t xml:space="preserve">At market value </t>
  </si>
  <si>
    <t>Comparative figures</t>
  </si>
  <si>
    <t>Revenue of the Group has been restated at gross invoiced value of cement and clinker less rebates, discounts and commissions.  The comparative revenue figures have been restated to conform with the current period's presentation.</t>
  </si>
  <si>
    <t>On 21st April 2000,  UEM,  KAH and CMA entered into a supplemental agreement to the Sale and Purchase of Shares Agreement with the consent of MCSB and KCHB whereby the purchase consideration for the Proposed Assets Acquisitions were revised.  The proposals were submitted to the Securities Commission on 28th April 2000.</t>
  </si>
  <si>
    <t>Turnover</t>
  </si>
  <si>
    <t>Other income including interest income</t>
  </si>
  <si>
    <t>Operating profit/(loss) before interest on borrowings, depreciation and amortisation, exceptional items, income tax, minority interests and extraordinary items</t>
  </si>
  <si>
    <t>Interest on borrowings</t>
  </si>
  <si>
    <t>Operating profit/(loss) after interest on borrowings, depreciation and amortisation, exceptional items but before income tax, minority interests and extraordinary items</t>
  </si>
  <si>
    <t xml:space="preserve">Profit/(loss) before taxation, minority </t>
  </si>
  <si>
    <t xml:space="preserve">Profit/(loss) after taxation before </t>
  </si>
  <si>
    <t>Profit/(loss) after taxation attributable to</t>
  </si>
  <si>
    <t>Profit/(loss) after taxation and extraordinary items attributable to members of the Company</t>
  </si>
  <si>
    <t>4(a)</t>
  </si>
  <si>
    <t>Dividend per share (sen)</t>
  </si>
  <si>
    <t>Dividend description</t>
  </si>
  <si>
    <t>Interim dividend of 2.0 sen less tax at 28%</t>
  </si>
  <si>
    <t>Turnover &amp; investment/other income</t>
  </si>
  <si>
    <t>Pre-acquisition Profits</t>
  </si>
  <si>
    <t>Earnings/(loss) per share based on 2 (j) above after deducting any provision for preference dividends, if any:-</t>
  </si>
  <si>
    <t>As at end of current quarter</t>
  </si>
  <si>
    <t>As at end of preceding financial year end</t>
  </si>
  <si>
    <t>There was no exceptional item in the financial quarter and year ended 31st December 2000.</t>
  </si>
  <si>
    <t>There was no extraordinary item in the financial quarter and year ended 31st December 2000.</t>
  </si>
  <si>
    <t>There were no pre-acquisition profits or losses for the financial quarter and year ended 31st December 2000.</t>
  </si>
  <si>
    <t>The were no material disposal of unquoted investments and/or investment properties during financial quarter and year ended 31st December 2000.</t>
  </si>
  <si>
    <t>There were no changes in the composition of the Group during the financial quarter and year ended 31st</t>
  </si>
  <si>
    <t>There were no issuance and repayment of debt and equity securities, share buy-backs, share cancellations, shares held as treasury shares and resale of treasury shares during the financial quarter and year ended 31st December 2000.</t>
  </si>
  <si>
    <t>Analysis of the Group's segmental turnover, results and assets employed are as follows: -</t>
  </si>
  <si>
    <t>Profit before tax of the Group for the current quarter declined by 13% from preceding quarter due to the slower construction activities in December 2000 as a result of the wet weather and year-end festive holidays.  Production costs for the quarter were also affected by scheduled repairs carried out at the plants during the quarter.</t>
  </si>
  <si>
    <t>On 29th January 2001, the Company acquired the remaining 49% equity interest in Southern Cement Industries Sdn Bhd ("SCI") comprising 24,500,000 ordinary shares of RM1.00 each for a cash consideration of RM31,115,000 from Etika Setia Sdn Bhd, making SCI a wholly-owned subsidiary.  The acquisition will enable SCI to be fully integrated into the operations of the Group which could yield further cost savings.</t>
  </si>
  <si>
    <t xml:space="preserve">On 30th August 2000, the Company announced the intention to implement an Employees' Share Option Scheme for all eligible employees and Executive Directors of MCB and its subsidiary companies.  The Scheme was approved by Securities Commission and shareholders on 2nd November 2000 and 7th December 2000 respectively and became effective on 29 January 2001.  </t>
  </si>
  <si>
    <t>On 3rd August 2000,  MCSB, UEM and KCHB mutually agreed to extend the cut-off date of the Reconstruction Agreement dated 3rd November 1999 from 3rd August 2000 to 31st March 2001.  In addition,   UEM, KAH and CMA have also mutually agreed to extend the approval date of the Sale and Purchase of Shares Agreement dated 3rd November 1999 from 3rd August 2000 to  31st March 2001.</t>
  </si>
  <si>
    <t xml:space="preserve">On 10th November 2000, Securities Commission ("SC") informed the relevant parties that the Proposals can only be considered by the SC after Commerce International Merchant Bankers Bhd has provided substantiation of the valuation of ELITE that takes into account the proposed new debt restructuring scheme of ELITE to be approved by the lenders of ELITE and the updated traffic report of ELITE.  The proposed new debt restructuring of ELITE has been submitted to the SC for approval on 31st January 2001.   </t>
  </si>
  <si>
    <t>On 3rd November 1999, M-Cement Sdn Bhd ("MCSB"), a wholly-owned subsidiary of the Company, United Engineers (Malaysia) Sdn Bhd ("UEM") and Central Malaysian Assets Berhad ("CMA") and Kedah Cement Holdings Berhad ("KCHB") entered into a Reconstruction Agreement in relation to (i) and (ii) below.   On the same date,  UEM, Kualiti Alam Holdings Sdn Bhd ("KAH") and CMA entered into a Sale and Purchase of Shares Agreement in relation to (iii) below.  The Reconstruction Agreement and Sale and Purchase of Shares Agreement are inter-conditional and involve:</t>
  </si>
  <si>
    <t>The earnings/(loss) per share has been calculated based on the following number of ordinary shares in issue during the financial quarter/year :-</t>
  </si>
  <si>
    <t>Unaudited Quarterly Report on the Consolidated Results for the financial quarter ended 31 December 2000</t>
  </si>
  <si>
    <t xml:space="preserve">(i)  </t>
  </si>
  <si>
    <t>Basic - sen</t>
  </si>
  <si>
    <t xml:space="preserve">(ii) </t>
  </si>
  <si>
    <t>Fully diluted - sen</t>
  </si>
  <si>
    <t>The proposed unconditional mandatory take-over offer by UEM to the other shareholders of CMA for up to 164,258,910 ordinary shares of RM1.00 each at RM2.76 per share in CMA it does not own after the Proposed CMA Disposal and Proposed Assets Acquisitions.</t>
  </si>
  <si>
    <t>Investments</t>
  </si>
  <si>
    <t>Other Investments</t>
  </si>
  <si>
    <t>Short term borrowings</t>
  </si>
  <si>
    <t>Certain comparative figures in the balance sheet have been reclassified to conform with current year's presentation.</t>
  </si>
  <si>
    <t>The Group does not have material financial instruments with off balance sheet risk as at the date of this report.</t>
  </si>
  <si>
    <t>of the financial year/quarter.</t>
  </si>
  <si>
    <t xml:space="preserve">The net tangible assets per share has been calculated based on 2,893,655,156 (31.12.1999: 2,893,655,156) ordinary shares  in issue as at the end </t>
  </si>
  <si>
    <t xml:space="preserve">During the current quarter, an amount of RM4.8 million in respect of gains on disposal of quoted securities reported under the line 'Other  income </t>
  </si>
  <si>
    <t>including interest income' in previous quarters' announcements have been reclassified to 'Investment income'.</t>
  </si>
  <si>
    <t xml:space="preserve">(a)  2,893,655,156 shares during the current financial quarter and year ended  31 December 2000; </t>
  </si>
  <si>
    <t>A proposed special issue of up to 557,168,461 new ordinary shares of RM0.50 each within a 3-years period to Bumiputera investors to be approved by the Ministry of International Trade and Industry.  The proposal is currently pending the approvals from the shareholders and relevant authorities; and</t>
  </si>
  <si>
    <t>Amendments to the Memorandum and Articles of Association of the Company to facilitate Share Buy Back of up to 289,365,516 ordinary shares of RM0.50 each in the Company representing up to 10% of its issued and paid-up share capital as at 20th October 2000.  The amendments and Share Buy Back are subject to the approvals of the shareholders and relevant authorities.  The Draft Circular to Shareholders for the Proposed Amendments to the M&amp;A and the Proposed Share Buy-back will be submitted to the KLSE for its approval within three (3) months from the date of the announcement.</t>
  </si>
  <si>
    <t>The operations of the Group is closely linked to the construction sector which would normally experience a slow down in construction activities during festive holidays in Malaysia.</t>
  </si>
  <si>
    <t>The Group achieved a pre-tax profit of RM107.4 million for the year compared to  a pre-tax loss of RM21.7 million in 1999.  The significant turnaround reflects the much improved market condition during the year as cement demand in Peninsular Malaysia increased by 25% and selling prices recovered from the lows in 1999 and the early months of 2000.  The Group's performance was also boosted by operational improvements at the plants which benefited from the on-going cost reduction and efficiency gain initiatives undertaken during the year and a full year realisation of the synergistic benefits arising from the integration of Kedah Cement Group of companies.  In Singapore, cement demand fell by some 7% in 2000 and prices remained weak as the construction sector continued to be sluggish.</t>
  </si>
  <si>
    <t>On 12th August 2000, Supermix Concrete (Malaysia) Sdn Bhd, a 61.7%-owned subsidiary of the Company entered into a Share Sale Agreement with Pan Malaysia Holdings Berhad (formerly known as Pengkalen Holdings Berhad) to acquire 100% equity interest of Pengkalen Concrete Sdn Bhd ("PCSB") and its subsidiaries for a purchase consideration of RM7.3 million, subject to adjustment after further due diligence exercise.  PCSB holds 100% equity interest in Pengkalen Concrete (E.M.) Sdn Bhd and 70% equity interest in Pengkalen-SMJ JV Sdn Bhd.  PCSB and its subsidiaries are engaged in the manufacture and sales of ready-mixed concrete.   Approval for the acquisition was given by the Ministry of International Trade and Industry on 28th November 2000 subject to certain equity conditions to be complied with by PCSB.   The proposed transaction has yet to be completed pending the fulfillment of certain other conditions precedent.</t>
  </si>
  <si>
    <t>Bankers' acceptances</t>
  </si>
</sst>
</file>

<file path=xl/styles.xml><?xml version="1.0" encoding="utf-8"?>
<styleSheet xmlns="http://schemas.openxmlformats.org/spreadsheetml/2006/main">
  <numFmts count="1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00_)"/>
    <numFmt numFmtId="179" formatCode="0.0000_)"/>
    <numFmt numFmtId="180" formatCode="dd\-mmm\-yy_)"/>
    <numFmt numFmtId="181" formatCode="#,##0.0000_);\(#,##0.0000\)"/>
    <numFmt numFmtId="182" formatCode="#,##0.000_);\(#,##0.000\)"/>
    <numFmt numFmtId="183" formatCode="0.0000000_)"/>
    <numFmt numFmtId="184" formatCode="0.000%"/>
    <numFmt numFmtId="185" formatCode="0_)"/>
    <numFmt numFmtId="186" formatCode="0.0_)"/>
    <numFmt numFmtId="187" formatCode="0.0%"/>
    <numFmt numFmtId="188" formatCode="#,##0.00000_);\(#,##0.00000\)"/>
    <numFmt numFmtId="189" formatCode="_-* #,##0_-;\-* #,##0_-;_-* &quot;-&quot;??_-;_-@_-"/>
    <numFmt numFmtId="190" formatCode="#,##0.0_);\(#,##0.0\)"/>
    <numFmt numFmtId="191" formatCode="[$SGD]\ #,##0"/>
    <numFmt numFmtId="192" formatCode="[$USD]\ #,##0"/>
    <numFmt numFmtId="193" formatCode="_(* #,##0_);_(* \(#,##0\);_(* &quot;-&quot;??_);_(@_)"/>
    <numFmt numFmtId="194" formatCode="_(* #,##0.00_);_(* \(#,##0.00\);_(* &quot;-&quot;_);_(@_)"/>
    <numFmt numFmtId="195" formatCode="0.0"/>
    <numFmt numFmtId="196" formatCode="_(* #,##0.0000_);_(* \(#,##0.0000\);_(* &quot;-&quot;_);_(@_)"/>
    <numFmt numFmtId="197" formatCode="_(* #,##0.000_);_(* \(#,##0.000\);_(* &quot;-&quot;??_);_(@_)"/>
    <numFmt numFmtId="198" formatCode="&quot;*&quot;#,##0_);\(#,##0\)"/>
    <numFmt numFmtId="199" formatCode="&quot;*&quot;#,##0_);&quot;*&quot;\(#,##0\)"/>
    <numFmt numFmtId="200" formatCode="&quot;*&quot;#,##0"/>
    <numFmt numFmtId="201" formatCode="_(* #,##0.0000_);_(* \(#,##0.0000\);_(* &quot;-&quot;??_);_(@_)"/>
    <numFmt numFmtId="202" formatCode="_-* #,##0.00000_-;\-* #,##0.00000_-;_-* &quot;-&quot;??_-;_-@_-"/>
    <numFmt numFmtId="203" formatCode="_-* #,##0.000000000_-;\-* #,##0.000000000_-;_-* &quot;-&quot;??_-;_-@_-"/>
    <numFmt numFmtId="204" formatCode="[$SGD]\ #,##0.00_);\([$SGD]\ #,##0.00\)"/>
    <numFmt numFmtId="205" formatCode="[$S$]\ #,##0"/>
    <numFmt numFmtId="206" formatCode="_ * #,##0_ ;_ * \-#,##0_ ;_ * &quot;-&quot;_ ;_ @_ "/>
    <numFmt numFmtId="207" formatCode="0_);\(0\)"/>
    <numFmt numFmtId="208" formatCode="&quot;S$&quot;#,##0_);\(#,##0\)"/>
    <numFmt numFmtId="209" formatCode="[$USD]\ #,##0.00_);\([$USD]\ #,##0.00\)"/>
    <numFmt numFmtId="210" formatCode="dd\-mmmm\-yy"/>
    <numFmt numFmtId="211" formatCode="_-* #,##0.0_-;\-* #,##0.0_-;_-* &quot;-&quot;??_-;_-@_-"/>
    <numFmt numFmtId="212" formatCode="_(* #,##0_-;\-* #,##0_-;_-* &quot;-&quot;??_-;_-@_-"/>
    <numFmt numFmtId="213" formatCode="_(* #,##0.0_);_(* \(#,##0.0\);_(* &quot;-&quot;_);_(@_)"/>
    <numFmt numFmtId="214" formatCode="0.000_)"/>
    <numFmt numFmtId="215" formatCode="#,##0.0000000000_);\(#,##0.0000000000\)"/>
    <numFmt numFmtId="216" formatCode="_-* #,##0.000_-;\-* #,##0.000_-;_-* &quot;-&quot;??_-;_-@_-"/>
    <numFmt numFmtId="217" formatCode="_-* #,##0.0000_-;\-* #,##0.0000_-;_-* &quot;-&quot;??_-;_-@_-"/>
    <numFmt numFmtId="218" formatCode="dd/m/yyyy"/>
    <numFmt numFmtId="219" formatCode="_(* #,##0.0_);_(* \(#,##0.0\);_(* &quot;-&quot;??_);_(@_)"/>
    <numFmt numFmtId="220" formatCode="&quot;RM&quot;#,##0;\-&quot;RM&quot;#,##0"/>
    <numFmt numFmtId="221" formatCode="&quot;RM&quot;#,##0;[Red]\-&quot;RM&quot;#,##0"/>
    <numFmt numFmtId="222" formatCode="&quot;RM&quot;#,##0.00;\-&quot;RM&quot;#,##0.00"/>
    <numFmt numFmtId="223" formatCode="&quot;RM&quot;#,##0.00;[Red]\-&quot;RM&quot;#,##0.00"/>
    <numFmt numFmtId="224" formatCode="_-&quot;RM&quot;* #,##0_-;\-&quot;RM&quot;* #,##0_-;_-&quot;RM&quot;* &quot;-&quot;_-;_-@_-"/>
    <numFmt numFmtId="225" formatCode="_-&quot;RM&quot;* #,##0.00_-;\-&quot;RM&quot;* #,##0.00_-;_-&quot;RM&quot;* &quot;-&quot;??_-;_-@_-"/>
    <numFmt numFmtId="226" formatCode="0.0000"/>
    <numFmt numFmtId="227" formatCode="#,##0.0;\-#,##0.0"/>
    <numFmt numFmtId="228" formatCode="#,##0.000;\-#,##0.000"/>
    <numFmt numFmtId="229" formatCode="_(* #,##0.0_);_(* \(#,##0.0\);_(* &quot;-&quot;?_);_(@_)"/>
    <numFmt numFmtId="230" formatCode="_(* #,##0.000_);_(* \(#,##0.000\);_(* &quot;-&quot;_);_(@_)"/>
    <numFmt numFmtId="231" formatCode="_-* #,##0_-;\-* #,##0_-;_-* &quot;-&quot;??_-;_-@_-&quot;w1&quot;"/>
    <numFmt numFmtId="232" formatCode="&quot;W1&quot;_-* #,##0_-;\-* #,##0_-;_-* &quot;-&quot;??_-;_-@_-"/>
    <numFmt numFmtId="233" formatCode="&quot;(W1)&quot;_-* #,##0_-;\-* #,##0_-;_-* &quot;-&quot;??_-;_-@_-"/>
    <numFmt numFmtId="234" formatCode="&quot;(W2)&quot;_-* #,##0_-;\-* #,##0_-;_-* &quot;-&quot;??_-;_-@_-"/>
    <numFmt numFmtId="235" formatCode="&quot;(W3)&quot;_(* #,##0_);_(* \(#,##0\);_(* &quot;-&quot;_);_(@_)"/>
    <numFmt numFmtId="236" formatCode="&quot;(W4)&quot;_(* #,##0_);_(* \(#,##0\);_(* &quot;-&quot;??_);_(@_)"/>
    <numFmt numFmtId="237" formatCode="&quot;(W5)&quot;_(* #,##0_);_(* \(#,##0\);_(* &quot;-&quot;_);_(@_)"/>
    <numFmt numFmtId="238" formatCode="0.0000%"/>
    <numFmt numFmtId="239" formatCode="0.000"/>
    <numFmt numFmtId="240" formatCode="&quot;S$&quot;#,##0;\-#,##0"/>
    <numFmt numFmtId="241" formatCode="_-* #,##0.000_-;\-* #,##0.000_-;_-* &quot;-&quot;???_-;_-@_-"/>
    <numFmt numFmtId="242" formatCode="_-* #,##0.000000_-;\-* #,##0.000000_-;_-* &quot;-&quot;??_-;_-@_-"/>
    <numFmt numFmtId="243" formatCode="_-* #,##0.0000000_-;\-* #,##0.0000000_-;_-* &quot;-&quot;??_-;_-@_-"/>
    <numFmt numFmtId="244" formatCode="_-* #,##0.00000000_-;\-* #,##0.00000000_-;_-* &quot;-&quot;??_-;_-@_-"/>
    <numFmt numFmtId="245" formatCode="_(* #,##0.000000000_);_(* \(#,##0.000000000\);_(* &quot;-&quot;?????????_);_(@_)"/>
    <numFmt numFmtId="246" formatCode="_(* #,##0.0000_);_(* \(#,##0.0000\);_(* &quot;-&quot;????_);_(@_)"/>
    <numFmt numFmtId="247" formatCode="_(* #,##0.00000_);_(* \(#,##0.00000\);_(* &quot;-&quot;?????_);_(@_)"/>
    <numFmt numFmtId="248" formatCode="_-* #,##0.0_-;\-* #,##0.0_-;_-* &quot;-&quot;?_-;_-@_-"/>
    <numFmt numFmtId="249" formatCode="[$S$]\ #,##0.00"/>
    <numFmt numFmtId="250" formatCode="&quot;$&quot;#,##0.00"/>
    <numFmt numFmtId="251" formatCode="[$S$]\ #,##0.0"/>
    <numFmt numFmtId="252" formatCode="&quot;$&quot;#,##0.0"/>
    <numFmt numFmtId="253" formatCode="_ * #,##0_ ;_ * \-#,##0_ ;_ * &quot;-&quot;??_ ;_ @_ "/>
    <numFmt numFmtId="254" formatCode="0.00000%"/>
    <numFmt numFmtId="255" formatCode="_(* #,##0.00000_);_(* \(#,##0.00000\);_(* &quot;-&quot;_);_(@_)"/>
    <numFmt numFmtId="256" formatCode="_(* #,##0.000000_);_(* \(#,##0.000000\);_(* &quot;-&quot;_);_(@_)"/>
    <numFmt numFmtId="257" formatCode="#,##0.000000_);\(#,##0.000000\)"/>
    <numFmt numFmtId="258" formatCode="#,##0.0000000_);\(#,##0.0000000\)"/>
    <numFmt numFmtId="259" formatCode="0.00;[Red]0.00"/>
    <numFmt numFmtId="260" formatCode="0.0;[Red]0.0"/>
    <numFmt numFmtId="261" formatCode="0;[Red]0"/>
    <numFmt numFmtId="262" formatCode="#,##0.0_);[Red]\(#,##0.0\)"/>
    <numFmt numFmtId="263" formatCode="#,##0.000_);[Red]\(#,##0.000\)"/>
    <numFmt numFmtId="264" formatCode="#,##0.0000_);[Red]\(#,##0.0000\)"/>
    <numFmt numFmtId="265" formatCode="_(* #,##0.00000_);_(* \(#,##0.00000\);_(* &quot;-&quot;??_);_(@_)"/>
    <numFmt numFmtId="266" formatCode="[$USD]\ #,##0_);\([$USD]\ #,##0\)"/>
    <numFmt numFmtId="267" formatCode="[$SGD]\ #,##0_);\([$SGD]\ #,##0\)"/>
    <numFmt numFmtId="268" formatCode="[$USD]\ #,##0.0_);\([$USD]\ #,##0.0\)"/>
    <numFmt numFmtId="269" formatCode="dd\-mm\-yyyy"/>
    <numFmt numFmtId="270" formatCode="mm/dd/yy"/>
    <numFmt numFmtId="271" formatCode="_(* #,##0.000_);_(* \(#,##0.000\);_(* &quot;-&quot;???_);_(@_)"/>
    <numFmt numFmtId="272" formatCode="#,##0;[Red]\-&quot;£&quot;#,##0"/>
    <numFmt numFmtId="273" formatCode="#,##0;[Red]\-#,##0"/>
    <numFmt numFmtId="274" formatCode="#,##0\);\(#,##0\)"/>
    <numFmt numFmtId="275" formatCode="#,##0;\(#,##0\)"/>
    <numFmt numFmtId="276" formatCode="##,#0_;\(#,##0\)"/>
    <numFmt numFmtId="277" formatCode="_(* #,##0_);_(* \(#,##0\);_(&quot;RM&quot;* &quot;-&quot;_);_(@_)"/>
    <numFmt numFmtId="278" formatCode="#,##0_);\(#,##0\)&quot;*&quot;"/>
    <numFmt numFmtId="279" formatCode="#,##0&quot;*&quot;_);\(#,##0\)"/>
  </numFmts>
  <fonts count="22">
    <font>
      <sz val="10"/>
      <name val="DUTCH"/>
      <family val="0"/>
    </font>
    <font>
      <sz val="11"/>
      <name val="Arial"/>
      <family val="0"/>
    </font>
    <font>
      <b/>
      <sz val="10"/>
      <name val="Times New Roman"/>
      <family val="1"/>
    </font>
    <font>
      <sz val="10"/>
      <name val="Times New Roman"/>
      <family val="1"/>
    </font>
    <font>
      <i/>
      <sz val="10"/>
      <name val="Times New Roman"/>
      <family val="1"/>
    </font>
    <font>
      <sz val="10"/>
      <name val="CG Times"/>
      <family val="1"/>
    </font>
    <font>
      <u val="single"/>
      <sz val="10"/>
      <name val="Times New Roman"/>
      <family val="1"/>
    </font>
    <font>
      <b/>
      <u val="single"/>
      <sz val="10"/>
      <name val="Times New Roman"/>
      <family val="1"/>
    </font>
    <font>
      <sz val="11"/>
      <name val="CG Times"/>
      <family val="1"/>
    </font>
    <font>
      <sz val="8"/>
      <name val="Tahoma"/>
      <family val="0"/>
    </font>
    <font>
      <b/>
      <sz val="8"/>
      <name val="Tahoma"/>
      <family val="0"/>
    </font>
    <font>
      <b/>
      <sz val="11"/>
      <name val="Times New Roman"/>
      <family val="1"/>
    </font>
    <font>
      <sz val="11"/>
      <name val="Times New Roman"/>
      <family val="1"/>
    </font>
    <font>
      <i/>
      <sz val="11"/>
      <name val="Times New Roman"/>
      <family val="1"/>
    </font>
    <font>
      <b/>
      <sz val="11"/>
      <name val="CG Times"/>
      <family val="1"/>
    </font>
    <font>
      <i/>
      <sz val="11"/>
      <name val="CG Times"/>
      <family val="1"/>
    </font>
    <font>
      <u val="single"/>
      <sz val="11"/>
      <name val="CG Times"/>
      <family val="1"/>
    </font>
    <font>
      <sz val="11"/>
      <color indexed="41"/>
      <name val="CG Times"/>
      <family val="1"/>
    </font>
    <font>
      <u val="single"/>
      <sz val="10"/>
      <color indexed="12"/>
      <name val="DUTCH"/>
      <family val="0"/>
    </font>
    <font>
      <i/>
      <sz val="9"/>
      <name val="Times New Roman"/>
      <family val="1"/>
    </font>
    <font>
      <u val="single"/>
      <sz val="11"/>
      <name val="Times New Roman"/>
      <family val="1"/>
    </font>
    <font>
      <b/>
      <sz val="8"/>
      <name val="DUTCH"/>
      <family val="2"/>
    </font>
  </fonts>
  <fills count="2">
    <fill>
      <patternFill/>
    </fill>
    <fill>
      <patternFill patternType="gray125"/>
    </fill>
  </fills>
  <borders count="17">
    <border>
      <left/>
      <right/>
      <top/>
      <bottom/>
      <diagonal/>
    </border>
    <border>
      <left>
        <color indexed="63"/>
      </left>
      <right>
        <color indexed="63"/>
      </right>
      <top style="thin"/>
      <bottom style="double"/>
    </border>
    <border>
      <left>
        <color indexed="63"/>
      </left>
      <right>
        <color indexed="63"/>
      </right>
      <top style="double"/>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double"/>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20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horizontal="left"/>
    </xf>
    <xf numFmtId="189" fontId="3" fillId="0" borderId="0" xfId="15" applyNumberFormat="1" applyFont="1" applyAlignment="1">
      <alignment/>
    </xf>
    <xf numFmtId="0" fontId="3" fillId="0" borderId="0" xfId="0" applyFont="1" applyAlignment="1">
      <alignment horizontal="justify" vertical="top" wrapText="1"/>
    </xf>
    <xf numFmtId="0" fontId="2" fillId="0" borderId="0" xfId="0" applyFont="1" applyAlignment="1">
      <alignment horizontal="right"/>
    </xf>
    <xf numFmtId="218" fontId="2" fillId="0" borderId="0" xfId="0" applyNumberFormat="1" applyFont="1" applyAlignment="1">
      <alignment horizontal="right" wrapText="1"/>
    </xf>
    <xf numFmtId="41" fontId="3" fillId="0" borderId="0" xfId="0" applyNumberFormat="1" applyFont="1" applyAlignment="1">
      <alignment/>
    </xf>
    <xf numFmtId="41" fontId="3" fillId="0" borderId="0" xfId="0" applyNumberFormat="1" applyFont="1" applyAlignment="1">
      <alignment horizontal="right"/>
    </xf>
    <xf numFmtId="41" fontId="3" fillId="0" borderId="1" xfId="0" applyNumberFormat="1" applyFont="1" applyBorder="1" applyAlignment="1">
      <alignment/>
    </xf>
    <xf numFmtId="41" fontId="3" fillId="0" borderId="1" xfId="0" applyNumberFormat="1" applyFont="1" applyBorder="1" applyAlignment="1">
      <alignment horizontal="right"/>
    </xf>
    <xf numFmtId="0" fontId="3" fillId="0" borderId="0" xfId="0" applyFont="1" applyAlignment="1">
      <alignment horizontal="justify" wrapText="1"/>
    </xf>
    <xf numFmtId="0" fontId="3" fillId="0" borderId="0" xfId="0" applyFont="1" applyAlignment="1">
      <alignment horizontal="left" indent="3"/>
    </xf>
    <xf numFmtId="41" fontId="3" fillId="0" borderId="0" xfId="0" applyNumberFormat="1" applyFont="1" applyBorder="1" applyAlignment="1">
      <alignment horizontal="right"/>
    </xf>
    <xf numFmtId="0" fontId="3" fillId="0" borderId="0" xfId="0" applyFont="1" applyAlignment="1">
      <alignment horizontal="left" vertical="top"/>
    </xf>
    <xf numFmtId="0" fontId="3" fillId="0" borderId="0" xfId="0" applyFont="1" applyFill="1" applyAlignment="1">
      <alignment/>
    </xf>
    <xf numFmtId="0" fontId="2" fillId="0" borderId="0" xfId="0" applyFont="1" applyFill="1" applyAlignment="1">
      <alignment horizontal="right" wrapText="1"/>
    </xf>
    <xf numFmtId="0" fontId="2" fillId="0" borderId="0" xfId="0" applyFont="1" applyFill="1" applyBorder="1" applyAlignment="1">
      <alignment horizontal="right"/>
    </xf>
    <xf numFmtId="0" fontId="3" fillId="0" borderId="0" xfId="0" applyFont="1" applyAlignment="1">
      <alignment horizontal="left"/>
    </xf>
    <xf numFmtId="41" fontId="3" fillId="0" borderId="0" xfId="15" applyNumberFormat="1" applyFont="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Border="1" applyAlignment="1">
      <alignment horizontal="right"/>
    </xf>
    <xf numFmtId="0" fontId="5" fillId="0" borderId="0" xfId="0" applyFont="1" applyAlignment="1">
      <alignment/>
    </xf>
    <xf numFmtId="0" fontId="3" fillId="0" borderId="0" xfId="0" applyFont="1" applyAlignment="1">
      <alignment/>
    </xf>
    <xf numFmtId="0" fontId="3" fillId="0" borderId="0" xfId="0" applyFont="1" applyAlignment="1">
      <alignment horizontal="justify" vertical="top"/>
    </xf>
    <xf numFmtId="38" fontId="3" fillId="0" borderId="0" xfId="0" applyNumberFormat="1" applyFont="1" applyAlignment="1">
      <alignment horizontal="right"/>
    </xf>
    <xf numFmtId="0" fontId="6" fillId="0" borderId="0" xfId="0" applyFont="1" applyAlignment="1">
      <alignment/>
    </xf>
    <xf numFmtId="38" fontId="2" fillId="0" borderId="0" xfId="0" applyNumberFormat="1" applyFont="1" applyAlignment="1">
      <alignment horizontal="right"/>
    </xf>
    <xf numFmtId="0" fontId="3" fillId="0" borderId="0" xfId="0" applyFont="1" applyAlignment="1">
      <alignment horizontal="left" indent="1"/>
    </xf>
    <xf numFmtId="41" fontId="3" fillId="0" borderId="3" xfId="0" applyNumberFormat="1" applyFont="1" applyBorder="1" applyAlignment="1">
      <alignment horizontal="right"/>
    </xf>
    <xf numFmtId="41" fontId="3" fillId="0" borderId="4" xfId="0" applyNumberFormat="1" applyFont="1" applyBorder="1" applyAlignment="1">
      <alignment horizontal="right"/>
    </xf>
    <xf numFmtId="0" fontId="3" fillId="0" borderId="0" xfId="0" applyFont="1" applyBorder="1" applyAlignment="1">
      <alignment horizontal="left" indent="1"/>
    </xf>
    <xf numFmtId="41" fontId="3" fillId="0" borderId="5" xfId="0" applyNumberFormat="1" applyFont="1" applyBorder="1" applyAlignment="1">
      <alignment horizontal="right"/>
    </xf>
    <xf numFmtId="41" fontId="3" fillId="0" borderId="1" xfId="0" applyNumberFormat="1" applyFont="1" applyFill="1" applyBorder="1" applyAlignment="1">
      <alignment horizontal="right"/>
    </xf>
    <xf numFmtId="0" fontId="6" fillId="0" borderId="0" xfId="0" applyFont="1" applyAlignment="1">
      <alignment horizontal="left"/>
    </xf>
    <xf numFmtId="41" fontId="3" fillId="0" borderId="0" xfId="0" applyNumberFormat="1" applyFont="1" applyFill="1" applyAlignment="1">
      <alignment horizontal="right"/>
    </xf>
    <xf numFmtId="41" fontId="3" fillId="0" borderId="3" xfId="0" applyNumberFormat="1" applyFont="1" applyFill="1" applyBorder="1" applyAlignment="1">
      <alignment horizontal="right"/>
    </xf>
    <xf numFmtId="41" fontId="3" fillId="0" borderId="4" xfId="0" applyNumberFormat="1" applyFont="1" applyFill="1" applyBorder="1" applyAlignment="1">
      <alignment horizontal="right"/>
    </xf>
    <xf numFmtId="41" fontId="3" fillId="0" borderId="5" xfId="0" applyNumberFormat="1" applyFont="1" applyFill="1" applyBorder="1" applyAlignment="1">
      <alignment horizontal="right"/>
    </xf>
    <xf numFmtId="41" fontId="3" fillId="0" borderId="0" xfId="0" applyNumberFormat="1" applyFont="1" applyFill="1" applyBorder="1" applyAlignment="1">
      <alignment horizontal="right"/>
    </xf>
    <xf numFmtId="0" fontId="7" fillId="0" borderId="0" xfId="0" applyFont="1" applyAlignment="1">
      <alignment horizontal="center"/>
    </xf>
    <xf numFmtId="0" fontId="2" fillId="0" borderId="0" xfId="0" applyFont="1" applyAlignment="1">
      <alignment horizontal="right" wrapText="1"/>
    </xf>
    <xf numFmtId="0" fontId="2" fillId="0" borderId="0" xfId="0" applyFont="1" applyAlignment="1">
      <alignment horizontal="center"/>
    </xf>
    <xf numFmtId="41" fontId="3" fillId="0" borderId="0" xfId="0" applyNumberFormat="1" applyFont="1" applyBorder="1" applyAlignment="1">
      <alignment/>
    </xf>
    <xf numFmtId="41" fontId="3" fillId="0" borderId="0" xfId="0" applyNumberFormat="1" applyFont="1" applyFill="1" applyBorder="1" applyAlignment="1">
      <alignment/>
    </xf>
    <xf numFmtId="41" fontId="3" fillId="0" borderId="6" xfId="0" applyNumberFormat="1" applyFont="1" applyBorder="1" applyAlignment="1">
      <alignment/>
    </xf>
    <xf numFmtId="0" fontId="3" fillId="0" borderId="0" xfId="0" applyFont="1" applyBorder="1" applyAlignment="1">
      <alignment/>
    </xf>
    <xf numFmtId="0" fontId="2" fillId="0" borderId="0" xfId="0" applyNumberFormat="1" applyFont="1" applyAlignment="1">
      <alignment horizontal="right" vertical="top"/>
    </xf>
    <xf numFmtId="0" fontId="2" fillId="0" borderId="0" xfId="0" applyNumberFormat="1" applyFont="1" applyAlignment="1">
      <alignment horizontal="right"/>
    </xf>
    <xf numFmtId="218" fontId="2" fillId="0" borderId="0" xfId="0" applyNumberFormat="1" applyFont="1" applyAlignment="1">
      <alignment/>
    </xf>
    <xf numFmtId="14" fontId="2" fillId="0" borderId="0" xfId="0" applyNumberFormat="1" applyFont="1" applyAlignment="1">
      <alignment/>
    </xf>
    <xf numFmtId="218" fontId="2" fillId="0" borderId="0" xfId="0" applyNumberFormat="1" applyFont="1" applyAlignment="1">
      <alignment horizontal="right"/>
    </xf>
    <xf numFmtId="41" fontId="3" fillId="0" borderId="7" xfId="0" applyNumberFormat="1" applyFont="1" applyBorder="1" applyAlignment="1">
      <alignment/>
    </xf>
    <xf numFmtId="41" fontId="3" fillId="0" borderId="2" xfId="0" applyNumberFormat="1" applyFont="1" applyBorder="1" applyAlignment="1">
      <alignment/>
    </xf>
    <xf numFmtId="0" fontId="3" fillId="0" borderId="0" xfId="0" applyFont="1" applyFill="1" applyAlignment="1">
      <alignment horizontal="justify" vertical="top"/>
    </xf>
    <xf numFmtId="0" fontId="3" fillId="0" borderId="0" xfId="0" applyFont="1" applyBorder="1" applyAlignment="1">
      <alignment horizontal="justify"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5" fillId="0" borderId="0" xfId="0" applyFont="1" applyAlignment="1">
      <alignment horizontal="right"/>
    </xf>
    <xf numFmtId="37" fontId="5" fillId="0" borderId="0" xfId="0" applyNumberFormat="1" applyFont="1" applyAlignment="1">
      <alignment/>
    </xf>
    <xf numFmtId="41" fontId="5" fillId="0" borderId="0" xfId="0" applyNumberFormat="1" applyFont="1" applyAlignment="1">
      <alignment/>
    </xf>
    <xf numFmtId="41" fontId="5" fillId="0" borderId="0" xfId="15" applyNumberFormat="1" applyFont="1" applyAlignment="1">
      <alignment/>
    </xf>
    <xf numFmtId="40" fontId="5" fillId="0" borderId="0" xfId="0" applyNumberFormat="1" applyFont="1" applyAlignment="1">
      <alignment/>
    </xf>
    <xf numFmtId="171" fontId="3" fillId="0" borderId="8" xfId="15" applyFont="1" applyFill="1" applyBorder="1" applyAlignment="1">
      <alignment/>
    </xf>
    <xf numFmtId="171" fontId="3" fillId="0" borderId="0" xfId="15" applyFont="1" applyFill="1" applyAlignment="1">
      <alignment/>
    </xf>
    <xf numFmtId="38" fontId="3" fillId="0" borderId="0" xfId="0" applyNumberFormat="1" applyFont="1" applyFill="1" applyAlignment="1">
      <alignment/>
    </xf>
    <xf numFmtId="0" fontId="3" fillId="0" borderId="0" xfId="0" applyFont="1" applyFill="1" applyBorder="1" applyAlignment="1">
      <alignment horizontal="left"/>
    </xf>
    <xf numFmtId="171" fontId="3" fillId="0" borderId="9" xfId="15" applyFont="1" applyFill="1" applyBorder="1" applyAlignment="1">
      <alignment/>
    </xf>
    <xf numFmtId="38" fontId="3" fillId="0" borderId="9" xfId="0" applyNumberFormat="1" applyFont="1" applyFill="1" applyBorder="1" applyAlignment="1">
      <alignment/>
    </xf>
    <xf numFmtId="0" fontId="3" fillId="0" borderId="0" xfId="0" applyFont="1" applyFill="1" applyAlignment="1">
      <alignment horizontal="justify" vertical="top" wrapText="1"/>
    </xf>
    <xf numFmtId="37" fontId="3" fillId="0" borderId="0" xfId="0" applyNumberFormat="1" applyFont="1" applyAlignment="1">
      <alignment/>
    </xf>
    <xf numFmtId="37" fontId="3" fillId="0" borderId="0" xfId="0" applyNumberFormat="1" applyFont="1" applyBorder="1" applyAlignment="1">
      <alignment/>
    </xf>
    <xf numFmtId="37" fontId="3" fillId="0" borderId="0" xfId="0" applyNumberFormat="1" applyFont="1" applyBorder="1" applyAlignment="1">
      <alignment horizontal="left"/>
    </xf>
    <xf numFmtId="0" fontId="13" fillId="0" borderId="0" xfId="0" applyFont="1" applyAlignment="1">
      <alignment/>
    </xf>
    <xf numFmtId="0" fontId="12" fillId="0" borderId="0" xfId="0" applyFont="1" applyAlignment="1">
      <alignment vertical="top"/>
    </xf>
    <xf numFmtId="0" fontId="11" fillId="0" borderId="0" xfId="0" applyFont="1" applyAlignment="1">
      <alignment/>
    </xf>
    <xf numFmtId="0" fontId="12" fillId="0" borderId="0" xfId="0" applyFont="1" applyAlignment="1">
      <alignment/>
    </xf>
    <xf numFmtId="0" fontId="11" fillId="0" borderId="0" xfId="0" applyFont="1" applyAlignment="1">
      <alignment horizontal="right"/>
    </xf>
    <xf numFmtId="0" fontId="12" fillId="0" borderId="0" xfId="0" applyFont="1" applyAlignment="1">
      <alignment horizontal="right"/>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center" wrapText="1"/>
    </xf>
    <xf numFmtId="218" fontId="11" fillId="0" borderId="0" xfId="0" applyNumberFormat="1" applyFont="1" applyAlignment="1">
      <alignment horizontal="right" wrapText="1"/>
    </xf>
    <xf numFmtId="0" fontId="11" fillId="0" borderId="0" xfId="0" applyFont="1" applyAlignment="1">
      <alignment horizontal="center"/>
    </xf>
    <xf numFmtId="37" fontId="12" fillId="0" borderId="0" xfId="0" applyNumberFormat="1" applyFont="1" applyAlignment="1">
      <alignment/>
    </xf>
    <xf numFmtId="37" fontId="12" fillId="0" borderId="0" xfId="0" applyNumberFormat="1" applyFont="1" applyAlignment="1">
      <alignment vertical="top"/>
    </xf>
    <xf numFmtId="37" fontId="12" fillId="0" borderId="0" xfId="0" applyNumberFormat="1" applyFont="1" applyAlignment="1">
      <alignment horizontal="right" vertical="top"/>
    </xf>
    <xf numFmtId="41" fontId="12" fillId="0" borderId="0" xfId="0" applyNumberFormat="1" applyFont="1" applyBorder="1" applyAlignment="1">
      <alignment/>
    </xf>
    <xf numFmtId="41" fontId="12" fillId="0" borderId="0" xfId="0" applyNumberFormat="1" applyFont="1" applyAlignment="1">
      <alignment/>
    </xf>
    <xf numFmtId="41" fontId="12" fillId="0" borderId="0" xfId="0" applyNumberFormat="1" applyFont="1" applyFill="1" applyBorder="1" applyAlignment="1">
      <alignment/>
    </xf>
    <xf numFmtId="37" fontId="12" fillId="0" borderId="0" xfId="0" applyNumberFormat="1" applyFont="1" applyBorder="1" applyAlignment="1">
      <alignment horizontal="right"/>
    </xf>
    <xf numFmtId="41" fontId="12" fillId="0" borderId="0" xfId="0" applyNumberFormat="1" applyFont="1" applyFill="1" applyAlignment="1">
      <alignment/>
    </xf>
    <xf numFmtId="41" fontId="12" fillId="0" borderId="7" xfId="0" applyNumberFormat="1" applyFont="1" applyFill="1" applyBorder="1" applyAlignment="1">
      <alignment/>
    </xf>
    <xf numFmtId="0" fontId="3" fillId="0" borderId="10" xfId="0" applyFont="1" applyBorder="1" applyAlignment="1">
      <alignment horizontal="center" vertical="center"/>
    </xf>
    <xf numFmtId="37" fontId="12" fillId="0" borderId="7" xfId="0" applyNumberFormat="1" applyFont="1" applyBorder="1" applyAlignment="1">
      <alignment horizontal="right"/>
    </xf>
    <xf numFmtId="37" fontId="12" fillId="0" borderId="0" xfId="0" applyNumberFormat="1" applyFont="1" applyAlignment="1">
      <alignment horizontal="right"/>
    </xf>
    <xf numFmtId="37" fontId="12" fillId="0" borderId="0" xfId="0" applyNumberFormat="1" applyFont="1" applyAlignment="1">
      <alignment horizontal="left" vertical="top" wrapText="1"/>
    </xf>
    <xf numFmtId="41" fontId="12" fillId="0" borderId="6" xfId="0" applyNumberFormat="1" applyFont="1" applyBorder="1" applyAlignment="1">
      <alignment/>
    </xf>
    <xf numFmtId="37" fontId="12" fillId="0" borderId="0" xfId="0" applyNumberFormat="1" applyFont="1" applyBorder="1" applyAlignment="1">
      <alignment horizontal="left" vertical="top"/>
    </xf>
    <xf numFmtId="37" fontId="12" fillId="0" borderId="6" xfId="0" applyNumberFormat="1" applyFont="1" applyBorder="1" applyAlignment="1">
      <alignment horizontal="right"/>
    </xf>
    <xf numFmtId="189" fontId="12" fillId="0" borderId="0" xfId="15" applyNumberFormat="1" applyFont="1" applyBorder="1" applyAlignment="1">
      <alignment horizontal="right"/>
    </xf>
    <xf numFmtId="41" fontId="12" fillId="0" borderId="1" xfId="0" applyNumberFormat="1" applyFont="1" applyBorder="1" applyAlignment="1">
      <alignment/>
    </xf>
    <xf numFmtId="190" fontId="12" fillId="0" borderId="0" xfId="15" applyNumberFormat="1" applyFont="1" applyAlignment="1">
      <alignment/>
    </xf>
    <xf numFmtId="190" fontId="12" fillId="0" borderId="0" xfId="0" applyNumberFormat="1" applyFont="1" applyAlignment="1">
      <alignment/>
    </xf>
    <xf numFmtId="171" fontId="12" fillId="0" borderId="7" xfId="15" applyFont="1" applyBorder="1" applyAlignment="1">
      <alignment/>
    </xf>
    <xf numFmtId="37" fontId="12" fillId="0" borderId="0" xfId="0" applyNumberFormat="1" applyFont="1" applyAlignment="1">
      <alignment/>
    </xf>
    <xf numFmtId="190" fontId="12" fillId="0" borderId="0" xfId="0" applyNumberFormat="1" applyFont="1" applyBorder="1" applyAlignment="1">
      <alignment/>
    </xf>
    <xf numFmtId="0" fontId="12" fillId="0" borderId="0" xfId="0" applyFont="1" applyAlignment="1">
      <alignment/>
    </xf>
    <xf numFmtId="39" fontId="12" fillId="0" borderId="0" xfId="0" applyNumberFormat="1" applyFont="1" applyBorder="1" applyAlignment="1">
      <alignment/>
    </xf>
    <xf numFmtId="0" fontId="12" fillId="0" borderId="0" xfId="0" applyFont="1" applyAlignment="1">
      <alignment horizontal="justify" vertical="top" wrapText="1"/>
    </xf>
    <xf numFmtId="0" fontId="12" fillId="0" borderId="0" xfId="0" applyFont="1" applyAlignment="1">
      <alignment horizontal="left" vertical="top"/>
    </xf>
    <xf numFmtId="0" fontId="12" fillId="0" borderId="0" xfId="0" applyFont="1" applyFill="1" applyAlignment="1">
      <alignment horizontal="left" vertical="top"/>
    </xf>
    <xf numFmtId="0" fontId="12" fillId="0" borderId="0" xfId="0" applyFont="1" applyAlignment="1">
      <alignment horizontal="justify" vertical="top"/>
    </xf>
    <xf numFmtId="0" fontId="14" fillId="0" borderId="0" xfId="0" applyFont="1" applyAlignment="1">
      <alignment/>
    </xf>
    <xf numFmtId="0" fontId="8" fillId="0" borderId="0" xfId="0" applyFont="1" applyAlignment="1">
      <alignment/>
    </xf>
    <xf numFmtId="0" fontId="14" fillId="0" borderId="0" xfId="0" applyFont="1" applyAlignment="1">
      <alignment horizontal="right"/>
    </xf>
    <xf numFmtId="0" fontId="15" fillId="0" borderId="0" xfId="0" applyFont="1" applyAlignment="1">
      <alignment/>
    </xf>
    <xf numFmtId="0" fontId="8" fillId="0" borderId="0" xfId="0" applyFont="1" applyAlignment="1">
      <alignment horizontal="center"/>
    </xf>
    <xf numFmtId="0" fontId="8" fillId="0" borderId="0" xfId="0" applyFont="1" applyAlignment="1">
      <alignment horizontal="right"/>
    </xf>
    <xf numFmtId="218" fontId="14" fillId="0" borderId="0" xfId="0" applyNumberFormat="1" applyFont="1" applyAlignment="1">
      <alignment horizontal="right" wrapText="1"/>
    </xf>
    <xf numFmtId="218" fontId="14" fillId="0" borderId="0" xfId="0" applyNumberFormat="1" applyFont="1" applyAlignment="1">
      <alignment/>
    </xf>
    <xf numFmtId="0" fontId="14" fillId="0" borderId="0" xfId="0" applyFont="1" applyAlignment="1">
      <alignment horizontal="center"/>
    </xf>
    <xf numFmtId="41" fontId="8" fillId="0" borderId="0" xfId="0" applyNumberFormat="1" applyFont="1" applyAlignment="1">
      <alignment horizontal="right"/>
    </xf>
    <xf numFmtId="41" fontId="8" fillId="0" borderId="0" xfId="0" applyNumberFormat="1" applyFont="1" applyAlignment="1">
      <alignment/>
    </xf>
    <xf numFmtId="0" fontId="16" fillId="0" borderId="0" xfId="0" applyFont="1" applyAlignment="1">
      <alignment/>
    </xf>
    <xf numFmtId="0" fontId="8" fillId="0" borderId="0" xfId="0" applyFont="1" applyAlignment="1">
      <alignment horizontal="left" indent="1"/>
    </xf>
    <xf numFmtId="41" fontId="8" fillId="0" borderId="3" xfId="0" applyNumberFormat="1" applyFont="1" applyBorder="1" applyAlignment="1">
      <alignment/>
    </xf>
    <xf numFmtId="41" fontId="8" fillId="0" borderId="4" xfId="0" applyNumberFormat="1" applyFont="1" applyBorder="1" applyAlignment="1">
      <alignment/>
    </xf>
    <xf numFmtId="41" fontId="8" fillId="0" borderId="5" xfId="0" applyNumberFormat="1" applyFont="1" applyBorder="1" applyAlignment="1">
      <alignment/>
    </xf>
    <xf numFmtId="41" fontId="8" fillId="0" borderId="11" xfId="0" applyNumberFormat="1" applyFont="1" applyBorder="1" applyAlignment="1">
      <alignment/>
    </xf>
    <xf numFmtId="0" fontId="16" fillId="0" borderId="0" xfId="0" applyFont="1" applyAlignment="1">
      <alignment horizontal="center"/>
    </xf>
    <xf numFmtId="189" fontId="8" fillId="0" borderId="4" xfId="15" applyNumberFormat="1" applyFont="1" applyBorder="1" applyAlignment="1">
      <alignment/>
    </xf>
    <xf numFmtId="0" fontId="8" fillId="0" borderId="0" xfId="0" applyFont="1" applyBorder="1" applyAlignment="1">
      <alignment horizontal="left" indent="1"/>
    </xf>
    <xf numFmtId="0" fontId="8" fillId="0" borderId="0" xfId="0" applyFont="1" applyBorder="1" applyAlignment="1">
      <alignment horizontal="center"/>
    </xf>
    <xf numFmtId="41" fontId="8" fillId="0" borderId="0" xfId="0" applyNumberFormat="1" applyFont="1" applyBorder="1" applyAlignment="1">
      <alignment/>
    </xf>
    <xf numFmtId="41" fontId="8" fillId="0" borderId="1" xfId="0" applyNumberFormat="1" applyFont="1" applyBorder="1" applyAlignment="1">
      <alignment/>
    </xf>
    <xf numFmtId="41" fontId="8" fillId="0" borderId="8" xfId="0" applyNumberFormat="1" applyFont="1" applyBorder="1" applyAlignment="1">
      <alignment/>
    </xf>
    <xf numFmtId="0" fontId="8" fillId="0" borderId="0" xfId="0" applyFont="1" applyAlignment="1">
      <alignment horizontal="left" indent="2"/>
    </xf>
    <xf numFmtId="41" fontId="8" fillId="0" borderId="6" xfId="0" applyNumberFormat="1" applyFont="1" applyBorder="1" applyAlignment="1">
      <alignment/>
    </xf>
    <xf numFmtId="39" fontId="8" fillId="0" borderId="0" xfId="0" applyNumberFormat="1" applyFont="1" applyAlignment="1">
      <alignment/>
    </xf>
    <xf numFmtId="2" fontId="8" fillId="0" borderId="0" xfId="0" applyNumberFormat="1" applyFont="1" applyBorder="1" applyAlignment="1">
      <alignment/>
    </xf>
    <xf numFmtId="0" fontId="8" fillId="0" borderId="0" xfId="0" applyFont="1" applyAlignment="1">
      <alignment horizontal="left"/>
    </xf>
    <xf numFmtId="39" fontId="8" fillId="0" borderId="7" xfId="0" applyNumberFormat="1" applyFont="1" applyBorder="1" applyAlignment="1">
      <alignment/>
    </xf>
    <xf numFmtId="41" fontId="17" fillId="0" borderId="0" xfId="15" applyNumberFormat="1" applyFont="1" applyAlignment="1">
      <alignment/>
    </xf>
    <xf numFmtId="41" fontId="17" fillId="0" borderId="0" xfId="0" applyNumberFormat="1" applyFont="1" applyAlignment="1">
      <alignment/>
    </xf>
    <xf numFmtId="0" fontId="8" fillId="0" borderId="0" xfId="0" applyFont="1" applyAlignment="1">
      <alignment horizontal="left" wrapText="1" indent="1"/>
    </xf>
    <xf numFmtId="0" fontId="8" fillId="0" borderId="0" xfId="0" applyFont="1" applyAlignment="1">
      <alignment horizontal="left" vertical="top" wrapText="1" indent="2"/>
    </xf>
    <xf numFmtId="195" fontId="3" fillId="0" borderId="11" xfId="0" applyNumberFormat="1" applyFont="1" applyBorder="1" applyAlignment="1">
      <alignment horizontal="center"/>
    </xf>
    <xf numFmtId="189" fontId="3" fillId="0" borderId="11" xfId="15" applyNumberFormat="1" applyFont="1" applyBorder="1" applyAlignment="1">
      <alignment/>
    </xf>
    <xf numFmtId="0" fontId="3" fillId="0" borderId="12" xfId="0" applyFont="1" applyBorder="1" applyAlignment="1">
      <alignment horizontal="center"/>
    </xf>
    <xf numFmtId="0" fontId="3" fillId="0" borderId="10" xfId="0" applyFont="1" applyBorder="1" applyAlignment="1">
      <alignment horizontal="center"/>
    </xf>
    <xf numFmtId="0" fontId="3" fillId="0" borderId="4" xfId="0" applyFont="1" applyBorder="1" applyAlignment="1">
      <alignment horizontal="center"/>
    </xf>
    <xf numFmtId="189" fontId="3" fillId="0" borderId="4" xfId="15" applyNumberFormat="1" applyFont="1" applyBorder="1" applyAlignment="1">
      <alignment/>
    </xf>
    <xf numFmtId="279" fontId="3" fillId="0" borderId="13" xfId="15" applyNumberFormat="1" applyFont="1" applyBorder="1" applyAlignment="1">
      <alignment/>
    </xf>
    <xf numFmtId="279" fontId="3" fillId="0" borderId="14" xfId="15" applyNumberFormat="1" applyFont="1" applyBorder="1" applyAlignment="1">
      <alignment/>
    </xf>
    <xf numFmtId="37" fontId="3" fillId="0" borderId="0" xfId="0" applyNumberFormat="1" applyFont="1" applyAlignment="1">
      <alignment horizontal="right"/>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justify"/>
    </xf>
    <xf numFmtId="0" fontId="3" fillId="0" borderId="0" xfId="0" applyFont="1" applyFill="1" applyAlignment="1">
      <alignment horizontal="right" vertical="top" wrapText="1"/>
    </xf>
    <xf numFmtId="0" fontId="3" fillId="0" borderId="0" xfId="0" applyFont="1" applyAlignment="1" quotePrefix="1">
      <alignment/>
    </xf>
    <xf numFmtId="0" fontId="19" fillId="0" borderId="0" xfId="0" applyFont="1" applyBorder="1" applyAlignment="1">
      <alignment horizontal="left" wrapText="1"/>
    </xf>
    <xf numFmtId="37" fontId="12" fillId="0" borderId="0" xfId="0" applyNumberFormat="1" applyFont="1" applyBorder="1" applyAlignment="1">
      <alignment horizontal="left" vertical="top" wrapText="1"/>
    </xf>
    <xf numFmtId="190" fontId="8" fillId="0" borderId="0" xfId="0" applyNumberFormat="1" applyFont="1" applyAlignment="1">
      <alignment/>
    </xf>
    <xf numFmtId="190" fontId="8" fillId="0" borderId="0" xfId="0" applyNumberFormat="1" applyFont="1" applyBorder="1" applyAlignment="1">
      <alignment/>
    </xf>
    <xf numFmtId="211" fontId="8" fillId="0" borderId="7" xfId="15" applyNumberFormat="1" applyFont="1" applyBorder="1" applyAlignment="1">
      <alignment/>
    </xf>
    <xf numFmtId="0" fontId="20" fillId="0" borderId="0" xfId="0" applyFont="1" applyAlignment="1">
      <alignment/>
    </xf>
    <xf numFmtId="37" fontId="8" fillId="0" borderId="0" xfId="0" applyNumberFormat="1" applyFont="1" applyAlignment="1">
      <alignment horizontal="right"/>
    </xf>
    <xf numFmtId="37" fontId="8" fillId="0" borderId="0" xfId="0" applyNumberFormat="1" applyFont="1" applyAlignment="1">
      <alignment/>
    </xf>
    <xf numFmtId="37" fontId="8" fillId="0" borderId="0" xfId="0" applyNumberFormat="1" applyFont="1" applyAlignment="1">
      <alignment horizontal="right" wrapText="1"/>
    </xf>
    <xf numFmtId="0" fontId="8" fillId="0" borderId="0" xfId="0" applyFont="1" applyAlignment="1">
      <alignment horizontal="left" vertical="top"/>
    </xf>
    <xf numFmtId="0" fontId="8" fillId="0" borderId="0" xfId="0" applyFont="1" applyAlignment="1">
      <alignment horizontal="justify" vertical="top" wrapText="1"/>
    </xf>
    <xf numFmtId="43" fontId="8" fillId="0" borderId="0" xfId="0" applyNumberFormat="1" applyFont="1" applyAlignment="1">
      <alignment/>
    </xf>
    <xf numFmtId="197" fontId="3" fillId="0" borderId="0" xfId="0" applyNumberFormat="1" applyFont="1" applyAlignment="1">
      <alignment/>
    </xf>
    <xf numFmtId="0" fontId="5" fillId="0" borderId="0" xfId="0" applyFont="1" applyFill="1" applyAlignment="1">
      <alignment horizontal="justify" vertical="top" wrapText="1"/>
    </xf>
    <xf numFmtId="171" fontId="8" fillId="0" borderId="16" xfId="15" applyFont="1" applyBorder="1" applyAlignment="1">
      <alignment horizontal="left"/>
    </xf>
    <xf numFmtId="37" fontId="3" fillId="0" borderId="0" xfId="0" applyNumberFormat="1" applyFont="1" applyFill="1" applyBorder="1" applyAlignment="1">
      <alignment/>
    </xf>
    <xf numFmtId="0" fontId="3" fillId="0" borderId="0" xfId="0" applyFont="1" applyAlignment="1">
      <alignment horizontal="right" vertical="top"/>
    </xf>
    <xf numFmtId="0" fontId="3" fillId="0" borderId="0" xfId="0" applyFont="1" applyAlignment="1">
      <alignment horizontal="right"/>
    </xf>
    <xf numFmtId="0" fontId="5" fillId="0" borderId="0" xfId="0" applyFont="1" applyFill="1" applyAlignment="1">
      <alignment/>
    </xf>
    <xf numFmtId="0" fontId="2" fillId="0" borderId="0" xfId="0" applyFont="1" applyFill="1" applyAlignment="1">
      <alignment/>
    </xf>
    <xf numFmtId="0" fontId="3" fillId="0" borderId="0" xfId="0" applyFont="1" applyBorder="1" applyAlignment="1">
      <alignment horizontal="right" vertical="top" wrapText="1"/>
    </xf>
    <xf numFmtId="0" fontId="3" fillId="0" borderId="0" xfId="0" applyFont="1" applyBorder="1" applyAlignment="1">
      <alignment horizontal="right" wrapText="1"/>
    </xf>
    <xf numFmtId="0" fontId="3" fillId="0" borderId="0" xfId="0" applyFont="1" applyFill="1" applyAlignment="1">
      <alignment horizontal="right" vertical="top"/>
    </xf>
    <xf numFmtId="37" fontId="12" fillId="0" borderId="0" xfId="0" applyNumberFormat="1" applyFont="1" applyAlignment="1">
      <alignment horizontal="left" vertical="top" wrapText="1"/>
    </xf>
    <xf numFmtId="0" fontId="11" fillId="0" borderId="13" xfId="0" applyFont="1" applyBorder="1" applyAlignment="1">
      <alignment horizontal="center" wrapText="1"/>
    </xf>
    <xf numFmtId="0" fontId="11" fillId="0" borderId="9" xfId="0" applyFont="1" applyBorder="1" applyAlignment="1">
      <alignment horizontal="center" wrapText="1"/>
    </xf>
    <xf numFmtId="0" fontId="11" fillId="0" borderId="12" xfId="0" applyFont="1" applyBorder="1" applyAlignment="1">
      <alignment horizontal="center" wrapText="1"/>
    </xf>
    <xf numFmtId="0" fontId="3" fillId="0" borderId="0" xfId="0" applyFont="1" applyAlignment="1">
      <alignment horizontal="justify" vertical="top" wrapText="1"/>
    </xf>
    <xf numFmtId="0" fontId="5" fillId="0" borderId="0" xfId="0" applyFont="1" applyFill="1" applyAlignment="1">
      <alignment horizontal="justify" vertical="top" wrapText="1"/>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5" fillId="0" borderId="0" xfId="0" applyFont="1" applyFill="1" applyAlignment="1">
      <alignment horizontal="left" vertical="top" wrapText="1"/>
    </xf>
    <xf numFmtId="0" fontId="3" fillId="0" borderId="0" xfId="0" applyFont="1" applyBorder="1" applyAlignment="1">
      <alignment horizontal="justify" wrapText="1"/>
    </xf>
    <xf numFmtId="0" fontId="3" fillId="0" borderId="0" xfId="0" applyFont="1" applyBorder="1" applyAlignment="1">
      <alignment horizontal="justify" vertical="top" wrapText="1"/>
    </xf>
    <xf numFmtId="0" fontId="3" fillId="0" borderId="0" xfId="0" applyFont="1" applyFill="1" applyAlignment="1">
      <alignment horizontal="justify" wrapText="1"/>
    </xf>
    <xf numFmtId="0" fontId="2" fillId="0" borderId="0" xfId="0" applyFont="1" applyAlignment="1">
      <alignment horizontal="left" wrapText="1"/>
    </xf>
    <xf numFmtId="0" fontId="3" fillId="0" borderId="0" xfId="0" applyFont="1" applyAlignment="1">
      <alignment horizontal="justify"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38</xdr:row>
      <xdr:rowOff>0</xdr:rowOff>
    </xdr:from>
    <xdr:to>
      <xdr:col>9</xdr:col>
      <xdr:colOff>0</xdr:colOff>
      <xdr:row>38</xdr:row>
      <xdr:rowOff>0</xdr:rowOff>
    </xdr:to>
    <xdr:sp>
      <xdr:nvSpPr>
        <xdr:cNvPr id="1" name="TextBox 3"/>
        <xdr:cNvSpPr txBox="1">
          <a:spLocks noChangeArrowheads="1"/>
        </xdr:cNvSpPr>
      </xdr:nvSpPr>
      <xdr:spPr>
        <a:xfrm>
          <a:off x="742950" y="7000875"/>
          <a:ext cx="7067550" cy="0"/>
        </a:xfrm>
        <a:prstGeom prst="rect">
          <a:avLst/>
        </a:prstGeom>
        <a:solidFill>
          <a:srgbClr val="FFFFFF"/>
        </a:solidFill>
        <a:ln w="9525" cmpd="sng">
          <a:noFill/>
        </a:ln>
      </xdr:spPr>
      <xdr:txBody>
        <a:bodyPr vertOverflow="clip" wrap="square"/>
        <a:p>
          <a:pPr algn="just">
            <a:defRPr/>
          </a:pPr>
          <a:r>
            <a:rPr lang="en-US" cap="none" sz="1100" b="0" i="0" u="none" baseline="0"/>
            <a:t>The amount represents the acquisition of 77% shareholdings in the ordinary shares of Kedah Cement Holdings Berhad ("KCHB"), a quoted security on the Kuala Lumpur Stock Exchange during the year by M-Cement Sdn Bhd ("MCSB"), a wholly-owned subsidiary company.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LSE%20quarter%20Q4\31%20Dec%202000%20MCB%20consolida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LSE%20quarter%20Q4\MCB%20KLSE%20Qtrly%20Annouc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tails"/>
      <sheetName val="Intercompany"/>
      <sheetName val="Quarterly(Notes)"/>
      <sheetName val="Quarterly report"/>
      <sheetName val="Group financials"/>
      <sheetName val="Minority"/>
      <sheetName val="Goodwill"/>
      <sheetName val="Minority int"/>
      <sheetName val="Cashflow (direct)"/>
      <sheetName val="Cashflow (indirect)"/>
      <sheetName val="Interco"/>
      <sheetName val="Segmental"/>
      <sheetName val="2P&amp;Lqtr"/>
      <sheetName val="1BS"/>
      <sheetName val="2P&amp;L"/>
      <sheetName val="Revenue Reserve"/>
      <sheetName val="KC group"/>
      <sheetName val="3"/>
      <sheetName val="3a"/>
      <sheetName val="4"/>
      <sheetName val="4a"/>
      <sheetName val="5"/>
      <sheetName val="6"/>
      <sheetName val="7"/>
      <sheetName val="8"/>
      <sheetName val="12"/>
      <sheetName val="9"/>
      <sheetName val="13"/>
      <sheetName val="16"/>
      <sheetName val="9(1997)"/>
      <sheetName val="10"/>
      <sheetName val="11"/>
      <sheetName val="14"/>
      <sheetName val="APMCR Grp"/>
      <sheetName val="PMCWSE Grp"/>
      <sheetName val="SPMS Grp"/>
      <sheetName val="SPM Asia Grp"/>
      <sheetName val="COVER"/>
      <sheetName val="Fixed assets"/>
      <sheetName val="Associa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Quarterly(Notes)"/>
      <sheetName val="Quarterly report"/>
    </sheetNames>
    <sheetDataSet>
      <sheetData sheetId="1">
        <row r="1">
          <cell r="A1" t="str">
            <v>MALAYAN CEMENT BERHAD ("The Company") </v>
          </cell>
        </row>
        <row r="2">
          <cell r="A2" t="str">
            <v>and its subsidiary companies ("The Group")</v>
          </cell>
        </row>
        <row r="3">
          <cell r="A3" t="str">
            <v>Quarterly Report on the unaudited Consolidated Results for the Financial Quarter ended 30th June 2000</v>
          </cell>
        </row>
        <row r="4">
          <cell r="A4" t="str">
            <v>The figures have not been audited</v>
          </cell>
        </row>
        <row r="6">
          <cell r="A6" t="str">
            <v>CONSOLIDATED INCOME STATEMENT</v>
          </cell>
        </row>
        <row r="7">
          <cell r="F7" t="str">
            <v>INDIVIDUAL QUARTER</v>
          </cell>
          <cell r="J7" t="str">
            <v>CUMULATIVE QUARTER</v>
          </cell>
        </row>
        <row r="8">
          <cell r="F8" t="str">
            <v>Current Year Quarter</v>
          </cell>
          <cell r="H8" t="str">
            <v>Preceding Year Corresponding Quarter</v>
          </cell>
          <cell r="J8" t="str">
            <v>Current Year To Date</v>
          </cell>
          <cell r="L8" t="str">
            <v>Preceding Year Corresponding Period</v>
          </cell>
        </row>
        <row r="9">
          <cell r="F9">
            <v>36707</v>
          </cell>
          <cell r="H9">
            <v>36341</v>
          </cell>
          <cell r="J9">
            <v>36707</v>
          </cell>
          <cell r="L9">
            <v>36341</v>
          </cell>
        </row>
        <row r="10">
          <cell r="F10" t="str">
            <v>RM'000</v>
          </cell>
          <cell r="H10" t="str">
            <v>RM'000</v>
          </cell>
          <cell r="J10" t="str">
            <v>RM'000</v>
          </cell>
          <cell r="L10" t="str">
            <v>RM'000</v>
          </cell>
        </row>
        <row r="12">
          <cell r="A12" t="str">
            <v>1 (a)</v>
          </cell>
          <cell r="C12" t="str">
            <v>Turnover</v>
          </cell>
          <cell r="F12">
            <v>430694</v>
          </cell>
          <cell r="H12">
            <v>274975</v>
          </cell>
          <cell r="J12">
            <v>748359</v>
          </cell>
          <cell r="L12">
            <v>507193</v>
          </cell>
        </row>
        <row r="13">
          <cell r="A13" t="str">
            <v>(b)</v>
          </cell>
          <cell r="C13" t="str">
            <v>Investment income</v>
          </cell>
          <cell r="F13">
            <v>14</v>
          </cell>
          <cell r="H13">
            <v>14</v>
          </cell>
          <cell r="J13">
            <v>29</v>
          </cell>
          <cell r="L13">
            <v>29</v>
          </cell>
        </row>
        <row r="14">
          <cell r="A14" t="str">
            <v>(c)</v>
          </cell>
          <cell r="C14" t="str">
            <v>Other income including interest income</v>
          </cell>
          <cell r="F14">
            <v>594</v>
          </cell>
          <cell r="H14">
            <v>6465.2593</v>
          </cell>
          <cell r="J14">
            <v>5860</v>
          </cell>
          <cell r="L14">
            <v>7792</v>
          </cell>
        </row>
        <row r="16">
          <cell r="A16" t="str">
            <v>2 (a)</v>
          </cell>
          <cell r="C16" t="str">
            <v>Operating profit/(loss) before interest on borrowings, depreciation and amortisation, exceptional items, income tax, minority interests and extraordinary items</v>
          </cell>
          <cell r="F16">
            <v>115752</v>
          </cell>
          <cell r="H16">
            <v>56054.7043</v>
          </cell>
          <cell r="J16">
            <v>153134</v>
          </cell>
          <cell r="L16">
            <v>88283</v>
          </cell>
        </row>
        <row r="17">
          <cell r="A17" t="str">
            <v>(b)</v>
          </cell>
          <cell r="C17" t="str">
            <v>Interest on borrowings</v>
          </cell>
          <cell r="F17">
            <v>-23149</v>
          </cell>
          <cell r="H17">
            <v>-11588</v>
          </cell>
          <cell r="J17">
            <v>-43646</v>
          </cell>
          <cell r="L17">
            <v>-19498</v>
          </cell>
        </row>
        <row r="18">
          <cell r="A18" t="str">
            <v>(c)</v>
          </cell>
          <cell r="C18" t="str">
            <v>Depreciation and amortisation</v>
          </cell>
          <cell r="F18">
            <v>-45267</v>
          </cell>
          <cell r="H18">
            <v>-31142.8823</v>
          </cell>
          <cell r="J18">
            <v>-87181</v>
          </cell>
          <cell r="L18">
            <v>-53616.178</v>
          </cell>
        </row>
        <row r="19">
          <cell r="A19" t="str">
            <v>(d)</v>
          </cell>
          <cell r="C19" t="str">
            <v>Exceptional items </v>
          </cell>
          <cell r="F19">
            <v>0</v>
          </cell>
          <cell r="H19">
            <v>0</v>
          </cell>
          <cell r="J19">
            <v>0</v>
          </cell>
          <cell r="L19">
            <v>0</v>
          </cell>
        </row>
        <row r="20">
          <cell r="A20" t="str">
            <v>(e)</v>
          </cell>
          <cell r="C20" t="str">
            <v>Operating profit/(loss) after interest on borrowings, depreciation and amortisation, exceptional items but before income tax, minority interests and extraordinary items</v>
          </cell>
          <cell r="F20">
            <v>47336</v>
          </cell>
          <cell r="H20">
            <v>13324</v>
          </cell>
          <cell r="J20">
            <v>22307</v>
          </cell>
          <cell r="L20">
            <v>15168.822</v>
          </cell>
        </row>
        <row r="21">
          <cell r="A21" t="str">
            <v>(f)</v>
          </cell>
          <cell r="C21" t="str">
            <v>Share of results in associated companies</v>
          </cell>
          <cell r="F21">
            <v>-31</v>
          </cell>
          <cell r="H21">
            <v>-27</v>
          </cell>
          <cell r="J21">
            <v>-239</v>
          </cell>
          <cell r="L21">
            <v>-27</v>
          </cell>
        </row>
        <row r="22">
          <cell r="A22" t="str">
            <v>(g)</v>
          </cell>
          <cell r="C22" t="str">
            <v>Profit/(loss) before taxation, minority </v>
          </cell>
        </row>
        <row r="23">
          <cell r="C23" t="str">
            <v>interests and extraordinary items</v>
          </cell>
          <cell r="F23">
            <v>47305</v>
          </cell>
          <cell r="H23">
            <v>13297</v>
          </cell>
          <cell r="J23">
            <v>22068</v>
          </cell>
          <cell r="L23">
            <v>15142</v>
          </cell>
        </row>
        <row r="24">
          <cell r="A24" t="str">
            <v>(h)</v>
          </cell>
          <cell r="C24" t="str">
            <v>Taxation</v>
          </cell>
          <cell r="F24">
            <v>-5039</v>
          </cell>
          <cell r="H24">
            <v>-21.71</v>
          </cell>
          <cell r="J24">
            <v>-7284</v>
          </cell>
          <cell r="L24">
            <v>-2558.71</v>
          </cell>
        </row>
        <row r="25">
          <cell r="A25" t="str">
            <v>(i)</v>
          </cell>
          <cell r="C25" t="str">
            <v> (i) </v>
          </cell>
          <cell r="D25" t="str">
            <v>Profit/(loss) after taxation before </v>
          </cell>
        </row>
        <row r="26">
          <cell r="D26" t="str">
            <v>deducting minority interests</v>
          </cell>
          <cell r="F26">
            <v>42266</v>
          </cell>
          <cell r="H26">
            <v>13275</v>
          </cell>
          <cell r="J26">
            <v>14784</v>
          </cell>
          <cell r="L26">
            <v>12583</v>
          </cell>
        </row>
        <row r="27">
          <cell r="C27" t="str">
            <v> (ii) </v>
          </cell>
          <cell r="D27" t="str">
            <v>Less minority interests</v>
          </cell>
          <cell r="F27">
            <v>-665</v>
          </cell>
          <cell r="H27">
            <v>-6724</v>
          </cell>
          <cell r="J27">
            <v>3864</v>
          </cell>
          <cell r="L27">
            <v>-6429</v>
          </cell>
        </row>
        <row r="28">
          <cell r="A28" t="str">
            <v>(j)</v>
          </cell>
          <cell r="C28" t="str">
            <v>Profit/(loss) after taxation attributable to</v>
          </cell>
        </row>
        <row r="29">
          <cell r="C29" t="str">
            <v>members of the Company</v>
          </cell>
          <cell r="F29">
            <v>41601</v>
          </cell>
          <cell r="H29">
            <v>6551</v>
          </cell>
          <cell r="J29">
            <v>18648</v>
          </cell>
          <cell r="L29">
            <v>6154</v>
          </cell>
        </row>
        <row r="30">
          <cell r="A30" t="str">
            <v>(k)</v>
          </cell>
          <cell r="C30" t="str">
            <v> (i)   Extraordinary items</v>
          </cell>
          <cell r="F30">
            <v>0</v>
          </cell>
          <cell r="H30">
            <v>0</v>
          </cell>
          <cell r="J30">
            <v>0</v>
          </cell>
          <cell r="L30">
            <v>0</v>
          </cell>
        </row>
        <row r="31">
          <cell r="C31" t="str">
            <v> (ii)  Less minority interests</v>
          </cell>
          <cell r="F31">
            <v>0</v>
          </cell>
          <cell r="H31">
            <v>0</v>
          </cell>
          <cell r="J31">
            <v>0</v>
          </cell>
          <cell r="L31">
            <v>0</v>
          </cell>
        </row>
        <row r="32">
          <cell r="C32" t="str">
            <v> (iii) Extraordinary items attributable to</v>
          </cell>
        </row>
        <row r="33">
          <cell r="C33" t="str">
            <v>        members of the Company</v>
          </cell>
          <cell r="F33">
            <v>0</v>
          </cell>
          <cell r="H33">
            <v>0</v>
          </cell>
          <cell r="J33">
            <v>0</v>
          </cell>
          <cell r="L33">
            <v>0</v>
          </cell>
        </row>
        <row r="34">
          <cell r="A34" t="str">
            <v>(l)</v>
          </cell>
          <cell r="C34" t="str">
            <v>Profit/(loss) after taxation and extraordinary items attributable to members of the Company</v>
          </cell>
          <cell r="F34">
            <v>41601</v>
          </cell>
          <cell r="H34">
            <v>6551</v>
          </cell>
          <cell r="J34">
            <v>18648</v>
          </cell>
          <cell r="L34">
            <v>6154</v>
          </cell>
        </row>
        <row r="36">
          <cell r="A36" t="str">
            <v>3 (a)</v>
          </cell>
          <cell r="C36" t="str">
            <v>Earnings/(loss) per share based on 2 (j) above after deducting any provision for preference dividends, if any:-</v>
          </cell>
        </row>
        <row r="37">
          <cell r="C37" t="str">
            <v>(i)  Basic - sen</v>
          </cell>
          <cell r="F37">
            <v>1.4376622514908475</v>
          </cell>
          <cell r="H37">
            <v>1.5847442661576907</v>
          </cell>
          <cell r="J37">
            <v>0.6444442601332017</v>
          </cell>
          <cell r="L37">
            <v>1.48870648968622</v>
          </cell>
        </row>
        <row r="38">
          <cell r="C38" t="str">
            <v>(ii) Fully diluted - sen</v>
          </cell>
          <cell r="F38">
            <v>0</v>
          </cell>
          <cell r="H38">
            <v>0</v>
          </cell>
          <cell r="J38">
            <v>0</v>
          </cell>
          <cell r="L38">
            <v>0</v>
          </cell>
        </row>
        <row r="41">
          <cell r="A41" t="str">
            <v>4(a)</v>
          </cell>
          <cell r="C41" t="str">
            <v>Dividend per share (sen)</v>
          </cell>
          <cell r="F41">
            <v>0</v>
          </cell>
          <cell r="H41">
            <v>0</v>
          </cell>
          <cell r="J41">
            <v>0</v>
          </cell>
          <cell r="L41">
            <v>0</v>
          </cell>
        </row>
        <row r="42">
          <cell r="C42" t="str">
            <v>Dividend description</v>
          </cell>
          <cell r="F42" t="str">
            <v>Not applicable</v>
          </cell>
        </row>
        <row r="44">
          <cell r="F44" t="str">
            <v>As at end of current quarter</v>
          </cell>
          <cell r="H44" t="str">
            <v>As at end of preceding financial year end</v>
          </cell>
        </row>
        <row r="45">
          <cell r="A45">
            <v>5</v>
          </cell>
          <cell r="C45" t="str">
            <v>Net tangible assets per share (RM)</v>
          </cell>
          <cell r="F45">
            <v>0.6959921981050962</v>
          </cell>
          <cell r="H45">
            <v>0.6964691034456065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8"/>
  <sheetViews>
    <sheetView tabSelected="1" zoomScale="90" zoomScaleNormal="90" zoomScaleSheetLayoutView="100" workbookViewId="0" topLeftCell="A1">
      <pane xSplit="3" ySplit="10" topLeftCell="D11" activePane="bottomRight" state="frozen"/>
      <selection pane="topLeft" activeCell="A1" sqref="A1"/>
      <selection pane="topRight" activeCell="F1" sqref="F1"/>
      <selection pane="bottomLeft" activeCell="A11" sqref="A11"/>
      <selection pane="bottomRight" activeCell="D11" sqref="D11"/>
    </sheetView>
  </sheetViews>
  <sheetFormatPr defaultColWidth="9.00390625" defaultRowHeight="12.75"/>
  <cols>
    <col min="1" max="1" width="6.00390625" style="78" customWidth="1"/>
    <col min="2" max="2" width="4.625" style="78" customWidth="1"/>
    <col min="3" max="3" width="41.00390625" style="78" customWidth="1"/>
    <col min="4" max="4" width="13.125" style="78" customWidth="1"/>
    <col min="5" max="5" width="2.375" style="78" customWidth="1"/>
    <col min="6" max="6" width="16.375" style="78" customWidth="1"/>
    <col min="7" max="7" width="2.50390625" style="78" customWidth="1"/>
    <col min="8" max="8" width="13.375" style="78" customWidth="1"/>
    <col min="9" max="9" width="2.50390625" style="78" customWidth="1"/>
    <col min="10" max="10" width="16.625" style="78" customWidth="1"/>
    <col min="11" max="11" width="5.875" style="72" customWidth="1"/>
    <col min="12" max="12" width="8.875" style="2" customWidth="1"/>
    <col min="13" max="13" width="10.875" style="2" bestFit="1" customWidth="1"/>
    <col min="14" max="16384" width="8.875" style="2" customWidth="1"/>
  </cols>
  <sheetData>
    <row r="1" spans="1:10" ht="15">
      <c r="A1" s="77" t="s">
        <v>16</v>
      </c>
      <c r="F1" s="79"/>
      <c r="J1" s="80"/>
    </row>
    <row r="2" ht="15">
      <c r="A2" s="77" t="s">
        <v>17</v>
      </c>
    </row>
    <row r="3" ht="15">
      <c r="A3" s="77" t="s">
        <v>230</v>
      </c>
    </row>
    <row r="4" ht="15">
      <c r="A4" s="75" t="s">
        <v>18</v>
      </c>
    </row>
    <row r="6" ht="15">
      <c r="A6" s="77" t="s">
        <v>95</v>
      </c>
    </row>
    <row r="7" spans="2:10" ht="15.75">
      <c r="B7" s="76"/>
      <c r="C7" s="76"/>
      <c r="D7" s="187" t="s">
        <v>96</v>
      </c>
      <c r="E7" s="188"/>
      <c r="F7" s="189"/>
      <c r="G7" s="77"/>
      <c r="H7" s="187" t="s">
        <v>97</v>
      </c>
      <c r="I7" s="188"/>
      <c r="J7" s="189"/>
    </row>
    <row r="8" spans="2:10" ht="56.25" customHeight="1">
      <c r="B8" s="76"/>
      <c r="C8" s="76"/>
      <c r="D8" s="81" t="s">
        <v>98</v>
      </c>
      <c r="E8" s="81"/>
      <c r="F8" s="81" t="s">
        <v>99</v>
      </c>
      <c r="G8" s="82"/>
      <c r="H8" s="81" t="s">
        <v>100</v>
      </c>
      <c r="I8" s="83"/>
      <c r="J8" s="81" t="s">
        <v>101</v>
      </c>
    </row>
    <row r="9" spans="2:10" ht="15">
      <c r="B9" s="76"/>
      <c r="C9" s="76"/>
      <c r="D9" s="84">
        <v>36891</v>
      </c>
      <c r="E9" s="81"/>
      <c r="F9" s="84">
        <v>36525</v>
      </c>
      <c r="G9" s="77"/>
      <c r="H9" s="84">
        <v>36891</v>
      </c>
      <c r="I9" s="85"/>
      <c r="J9" s="84">
        <v>36525</v>
      </c>
    </row>
    <row r="10" spans="2:10" ht="15">
      <c r="B10" s="76"/>
      <c r="C10" s="76"/>
      <c r="D10" s="79" t="s">
        <v>29</v>
      </c>
      <c r="E10" s="79"/>
      <c r="F10" s="79" t="s">
        <v>29</v>
      </c>
      <c r="G10" s="77"/>
      <c r="H10" s="79" t="s">
        <v>29</v>
      </c>
      <c r="I10" s="85"/>
      <c r="J10" s="79" t="s">
        <v>29</v>
      </c>
    </row>
    <row r="11" spans="1:10" s="72" customFormat="1" ht="15">
      <c r="A11" s="86"/>
      <c r="B11" s="87"/>
      <c r="C11" s="87"/>
      <c r="D11" s="86"/>
      <c r="E11" s="86"/>
      <c r="F11" s="86"/>
      <c r="G11" s="86"/>
      <c r="H11" s="86"/>
      <c r="I11" s="86"/>
      <c r="J11" s="86"/>
    </row>
    <row r="12" spans="1:11" s="72" customFormat="1" ht="15">
      <c r="A12" s="88" t="s">
        <v>102</v>
      </c>
      <c r="C12" s="87" t="s">
        <v>198</v>
      </c>
      <c r="D12" s="89">
        <v>398235</v>
      </c>
      <c r="E12" s="90"/>
      <c r="F12" s="91">
        <v>177786.1</v>
      </c>
      <c r="G12" s="90"/>
      <c r="H12" s="91">
        <v>1576637</v>
      </c>
      <c r="I12" s="90"/>
      <c r="J12" s="92">
        <v>1179077</v>
      </c>
      <c r="K12" s="73"/>
    </row>
    <row r="13" spans="1:11" s="72" customFormat="1" ht="15">
      <c r="A13" s="88" t="s">
        <v>40</v>
      </c>
      <c r="C13" s="87" t="s">
        <v>103</v>
      </c>
      <c r="D13" s="91">
        <v>4897</v>
      </c>
      <c r="E13" s="91"/>
      <c r="F13" s="91">
        <v>0</v>
      </c>
      <c r="G13" s="93"/>
      <c r="H13" s="91">
        <v>4926</v>
      </c>
      <c r="I13" s="90"/>
      <c r="J13" s="91">
        <v>0</v>
      </c>
      <c r="K13" s="74"/>
    </row>
    <row r="14" spans="1:10" s="72" customFormat="1" ht="15.75" thickBot="1">
      <c r="A14" s="88" t="s">
        <v>93</v>
      </c>
      <c r="B14" s="157"/>
      <c r="C14" s="87" t="s">
        <v>199</v>
      </c>
      <c r="D14" s="94">
        <v>-4213</v>
      </c>
      <c r="E14" s="91"/>
      <c r="F14" s="94">
        <v>3050</v>
      </c>
      <c r="G14" s="93"/>
      <c r="H14" s="94">
        <v>2317</v>
      </c>
      <c r="I14" s="90"/>
      <c r="J14" s="96">
        <v>22431</v>
      </c>
    </row>
    <row r="15" spans="1:10" s="72" customFormat="1" ht="15.75" thickTop="1">
      <c r="A15" s="88"/>
      <c r="B15" s="88"/>
      <c r="C15" s="87"/>
      <c r="D15" s="90"/>
      <c r="E15" s="90"/>
      <c r="F15" s="90"/>
      <c r="G15" s="90"/>
      <c r="H15" s="90"/>
      <c r="I15" s="90"/>
      <c r="J15" s="97"/>
    </row>
    <row r="16" spans="1:11" s="72" customFormat="1" ht="46.5" customHeight="1">
      <c r="A16" s="88" t="s">
        <v>105</v>
      </c>
      <c r="B16" s="157"/>
      <c r="C16" s="98" t="s">
        <v>200</v>
      </c>
      <c r="D16" s="90">
        <v>106608</v>
      </c>
      <c r="E16" s="90"/>
      <c r="F16" s="90">
        <v>47338.19399999999</v>
      </c>
      <c r="G16" s="90"/>
      <c r="H16" s="90">
        <f>371769+1035</f>
        <v>372804</v>
      </c>
      <c r="I16" s="90"/>
      <c r="J16" s="92">
        <v>195729</v>
      </c>
      <c r="K16" s="73"/>
    </row>
    <row r="17" spans="1:11" s="72" customFormat="1" ht="15">
      <c r="A17" s="88" t="s">
        <v>40</v>
      </c>
      <c r="B17" s="157"/>
      <c r="C17" s="87" t="s">
        <v>201</v>
      </c>
      <c r="D17" s="90">
        <v>-21860</v>
      </c>
      <c r="E17" s="90"/>
      <c r="F17" s="90">
        <v>-32367</v>
      </c>
      <c r="G17" s="90"/>
      <c r="H17" s="90">
        <f>-86821-1035</f>
        <v>-87856</v>
      </c>
      <c r="I17" s="90"/>
      <c r="J17" s="92">
        <v>-74874</v>
      </c>
      <c r="K17" s="73"/>
    </row>
    <row r="18" spans="1:11" s="72" customFormat="1" ht="15">
      <c r="A18" s="88" t="s">
        <v>93</v>
      </c>
      <c r="B18" s="157"/>
      <c r="C18" s="87" t="s">
        <v>108</v>
      </c>
      <c r="D18" s="90">
        <v>-41894</v>
      </c>
      <c r="E18" s="90"/>
      <c r="F18" s="90">
        <v>-45431.01666666666</v>
      </c>
      <c r="G18" s="90"/>
      <c r="H18" s="90">
        <v>-173781</v>
      </c>
      <c r="I18" s="90"/>
      <c r="J18" s="92">
        <v>-141701</v>
      </c>
      <c r="K18" s="73"/>
    </row>
    <row r="19" spans="1:10" s="72" customFormat="1" ht="15">
      <c r="A19" s="88" t="s">
        <v>109</v>
      </c>
      <c r="B19" s="157"/>
      <c r="C19" s="87" t="s">
        <v>110</v>
      </c>
      <c r="D19" s="90">
        <f>H19-M19</f>
        <v>0</v>
      </c>
      <c r="E19" s="90"/>
      <c r="F19" s="90">
        <v>0</v>
      </c>
      <c r="G19" s="90"/>
      <c r="H19" s="90">
        <v>0</v>
      </c>
      <c r="I19" s="90"/>
      <c r="J19" s="90">
        <v>0</v>
      </c>
    </row>
    <row r="20" spans="1:10" s="72" customFormat="1" ht="56.25" customHeight="1">
      <c r="A20" s="88" t="s">
        <v>111</v>
      </c>
      <c r="B20" s="157"/>
      <c r="C20" s="98" t="s">
        <v>202</v>
      </c>
      <c r="D20" s="99">
        <f>SUM(D16:D19)</f>
        <v>42854</v>
      </c>
      <c r="E20" s="90"/>
      <c r="F20" s="99">
        <f>SUM(F16:F19)</f>
        <v>-30459.822666666674</v>
      </c>
      <c r="G20" s="90"/>
      <c r="H20" s="99">
        <f>SUM(H16:H19)</f>
        <v>111167</v>
      </c>
      <c r="I20" s="90"/>
      <c r="J20" s="99">
        <f>SUM(J16:J19)</f>
        <v>-20846</v>
      </c>
    </row>
    <row r="21" spans="1:10" s="72" customFormat="1" ht="14.25" customHeight="1">
      <c r="A21" s="88" t="s">
        <v>113</v>
      </c>
      <c r="B21" s="157"/>
      <c r="C21" s="164" t="s">
        <v>114</v>
      </c>
      <c r="D21" s="90">
        <v>-3206</v>
      </c>
      <c r="E21" s="90"/>
      <c r="F21" s="90">
        <v>-493.02344400000004</v>
      </c>
      <c r="G21" s="90"/>
      <c r="H21" s="90">
        <v>-3729</v>
      </c>
      <c r="I21" s="90"/>
      <c r="J21" s="92">
        <v>-830</v>
      </c>
    </row>
    <row r="22" spans="1:10" s="72" customFormat="1" ht="15.75" customHeight="1">
      <c r="A22" s="88" t="s">
        <v>115</v>
      </c>
      <c r="B22" s="157"/>
      <c r="C22" s="87" t="s">
        <v>203</v>
      </c>
      <c r="D22" s="99"/>
      <c r="E22" s="90"/>
      <c r="F22" s="99"/>
      <c r="G22" s="90"/>
      <c r="H22" s="99"/>
      <c r="I22" s="90"/>
      <c r="J22" s="101"/>
    </row>
    <row r="23" spans="1:10" s="72" customFormat="1" ht="15">
      <c r="A23" s="88"/>
      <c r="B23" s="157"/>
      <c r="C23" s="87" t="s">
        <v>117</v>
      </c>
      <c r="D23" s="90">
        <f>SUM(D20:D21)</f>
        <v>39648</v>
      </c>
      <c r="E23" s="90"/>
      <c r="F23" s="90">
        <f>SUM(F20:F21)</f>
        <v>-30952.846110666673</v>
      </c>
      <c r="G23" s="90"/>
      <c r="H23" s="90">
        <f>SUM(H20:H21)</f>
        <v>107438</v>
      </c>
      <c r="I23" s="90"/>
      <c r="J23" s="90">
        <f>SUM(J20:J21)</f>
        <v>-21676</v>
      </c>
    </row>
    <row r="24" spans="1:10" s="72" customFormat="1" ht="15">
      <c r="A24" s="88" t="s">
        <v>118</v>
      </c>
      <c r="B24" s="157"/>
      <c r="C24" s="87" t="s">
        <v>24</v>
      </c>
      <c r="D24" s="90">
        <v>-4415</v>
      </c>
      <c r="E24" s="90"/>
      <c r="F24" s="90">
        <v>7496.826045</v>
      </c>
      <c r="G24" s="90"/>
      <c r="H24" s="90">
        <f>Notes!G27</f>
        <v>-20488</v>
      </c>
      <c r="I24" s="90"/>
      <c r="J24" s="92">
        <v>3727</v>
      </c>
    </row>
    <row r="25" spans="1:10" s="72" customFormat="1" ht="15">
      <c r="A25" s="88" t="s">
        <v>120</v>
      </c>
      <c r="B25" s="88" t="s">
        <v>120</v>
      </c>
      <c r="C25" s="87" t="s">
        <v>204</v>
      </c>
      <c r="D25" s="99"/>
      <c r="E25" s="90"/>
      <c r="F25" s="99"/>
      <c r="G25" s="90"/>
      <c r="H25" s="99"/>
      <c r="I25" s="90"/>
      <c r="J25" s="101"/>
    </row>
    <row r="26" spans="1:10" s="72" customFormat="1" ht="15">
      <c r="A26" s="88"/>
      <c r="B26" s="88"/>
      <c r="C26" s="87" t="s">
        <v>122</v>
      </c>
      <c r="D26" s="90">
        <f>SUM(D23:D24)</f>
        <v>35233</v>
      </c>
      <c r="E26" s="90"/>
      <c r="F26" s="90">
        <f>SUM(F23:F24)</f>
        <v>-23456.02006566667</v>
      </c>
      <c r="G26" s="90"/>
      <c r="H26" s="90">
        <f>SUM(H23:H24)</f>
        <v>86950</v>
      </c>
      <c r="I26" s="90"/>
      <c r="J26" s="90">
        <f>SUM(J23:J24)</f>
        <v>-17949</v>
      </c>
    </row>
    <row r="27" spans="1:10" s="72" customFormat="1" ht="14.25" customHeight="1">
      <c r="A27" s="88"/>
      <c r="B27" s="88" t="s">
        <v>190</v>
      </c>
      <c r="C27" s="87" t="s">
        <v>123</v>
      </c>
      <c r="D27" s="90">
        <v>-3732</v>
      </c>
      <c r="E27" s="90"/>
      <c r="F27" s="90">
        <v>7102.802458243758</v>
      </c>
      <c r="G27" s="90"/>
      <c r="H27" s="90">
        <v>-6597</v>
      </c>
      <c r="I27" s="90"/>
      <c r="J27" s="92">
        <v>9128</v>
      </c>
    </row>
    <row r="28" spans="1:10" s="72" customFormat="1" ht="15">
      <c r="A28" s="88" t="s">
        <v>124</v>
      </c>
      <c r="B28" s="157"/>
      <c r="C28" s="87" t="s">
        <v>205</v>
      </c>
      <c r="D28" s="99"/>
      <c r="E28" s="90"/>
      <c r="F28" s="99"/>
      <c r="G28" s="90"/>
      <c r="H28" s="99"/>
      <c r="I28" s="90"/>
      <c r="J28" s="101"/>
    </row>
    <row r="29" spans="1:11" s="72" customFormat="1" ht="15">
      <c r="A29" s="88"/>
      <c r="B29" s="157"/>
      <c r="C29" s="87" t="s">
        <v>189</v>
      </c>
      <c r="D29" s="90">
        <f>SUM(D26:D27)</f>
        <v>31501</v>
      </c>
      <c r="E29" s="90"/>
      <c r="F29" s="90">
        <f>SUM(F26:F27)</f>
        <v>-16353.217607422914</v>
      </c>
      <c r="G29" s="90"/>
      <c r="H29" s="90">
        <f>SUM(H26:H27)</f>
        <v>80353</v>
      </c>
      <c r="I29" s="90"/>
      <c r="J29" s="90">
        <f>SUM(J26:J27)</f>
        <v>-8821</v>
      </c>
      <c r="K29" s="9"/>
    </row>
    <row r="30" spans="1:10" s="72" customFormat="1" ht="15">
      <c r="A30" s="88" t="s">
        <v>126</v>
      </c>
      <c r="B30" s="88" t="s">
        <v>120</v>
      </c>
      <c r="C30" s="87" t="s">
        <v>187</v>
      </c>
      <c r="D30" s="89">
        <v>0</v>
      </c>
      <c r="E30" s="90"/>
      <c r="F30" s="90">
        <v>0</v>
      </c>
      <c r="G30" s="90"/>
      <c r="H30" s="90">
        <v>0</v>
      </c>
      <c r="I30" s="90"/>
      <c r="J30" s="102">
        <v>0</v>
      </c>
    </row>
    <row r="31" spans="1:10" s="72" customFormat="1" ht="15">
      <c r="A31" s="88"/>
      <c r="B31" s="88" t="s">
        <v>190</v>
      </c>
      <c r="C31" s="87" t="s">
        <v>123</v>
      </c>
      <c r="D31" s="89">
        <v>0</v>
      </c>
      <c r="E31" s="90"/>
      <c r="F31" s="90">
        <v>0</v>
      </c>
      <c r="G31" s="90"/>
      <c r="H31" s="90">
        <v>0</v>
      </c>
      <c r="I31" s="90"/>
      <c r="J31" s="102">
        <v>0</v>
      </c>
    </row>
    <row r="32" spans="1:10" s="72" customFormat="1" ht="15">
      <c r="A32" s="88"/>
      <c r="B32" s="88" t="s">
        <v>191</v>
      </c>
      <c r="C32" s="87" t="s">
        <v>188</v>
      </c>
      <c r="D32" s="90"/>
      <c r="E32" s="90"/>
      <c r="F32" s="90"/>
      <c r="G32" s="90"/>
      <c r="H32" s="90"/>
      <c r="I32" s="90"/>
      <c r="J32" s="102"/>
    </row>
    <row r="33" spans="1:10" s="72" customFormat="1" ht="15">
      <c r="A33" s="88"/>
      <c r="B33" s="157"/>
      <c r="C33" s="87" t="s">
        <v>189</v>
      </c>
      <c r="D33" s="89">
        <v>0</v>
      </c>
      <c r="E33" s="90"/>
      <c r="F33" s="90">
        <v>0</v>
      </c>
      <c r="G33" s="90"/>
      <c r="H33" s="90">
        <v>0</v>
      </c>
      <c r="I33" s="90"/>
      <c r="J33" s="102">
        <v>0</v>
      </c>
    </row>
    <row r="34" spans="1:10" s="72" customFormat="1" ht="28.5" customHeight="1" thickBot="1">
      <c r="A34" s="88" t="s">
        <v>129</v>
      </c>
      <c r="C34" s="98" t="s">
        <v>206</v>
      </c>
      <c r="D34" s="103">
        <f>SUM(D29:D33)</f>
        <v>31501</v>
      </c>
      <c r="E34" s="89"/>
      <c r="F34" s="103">
        <f>SUM(F29:F33)</f>
        <v>-16353.217607422914</v>
      </c>
      <c r="G34" s="89"/>
      <c r="H34" s="103">
        <f>SUM(H29:H33)</f>
        <v>80353</v>
      </c>
      <c r="I34" s="89"/>
      <c r="J34" s="103">
        <f>SUM(J29:J33)</f>
        <v>-8821</v>
      </c>
    </row>
    <row r="35" spans="1:10" s="72" customFormat="1" ht="15.75" thickTop="1">
      <c r="A35" s="88"/>
      <c r="B35" s="87"/>
      <c r="C35" s="87"/>
      <c r="D35" s="86"/>
      <c r="E35" s="86"/>
      <c r="F35" s="86"/>
      <c r="G35" s="86"/>
      <c r="H35" s="86"/>
      <c r="I35" s="86"/>
      <c r="J35" s="86"/>
    </row>
    <row r="36" spans="1:10" s="72" customFormat="1" ht="42.75" customHeight="1">
      <c r="A36" s="88">
        <v>3</v>
      </c>
      <c r="B36" s="186" t="s">
        <v>213</v>
      </c>
      <c r="C36" s="186"/>
      <c r="D36" s="86"/>
      <c r="E36" s="86"/>
      <c r="F36" s="86"/>
      <c r="G36" s="86"/>
      <c r="H36" s="86"/>
      <c r="I36" s="86"/>
      <c r="J36" s="86"/>
    </row>
    <row r="37" spans="1:11" ht="15" customHeight="1">
      <c r="A37" s="88"/>
      <c r="B37" s="87" t="s">
        <v>231</v>
      </c>
      <c r="C37" s="76" t="s">
        <v>232</v>
      </c>
      <c r="D37" s="104">
        <f>+ROUND(D34/('Balance Sheet'!$D$41*2)*100,1)</f>
        <v>1.1</v>
      </c>
      <c r="E37" s="105"/>
      <c r="F37" s="104">
        <f>ROUND((+F34/2704938.515)*100,1)</f>
        <v>-0.6</v>
      </c>
      <c r="G37" s="105"/>
      <c r="H37" s="104">
        <f>+ROUND(H34/('Balance Sheet'!$D$41*2)*100,1)</f>
        <v>2.8</v>
      </c>
      <c r="I37" s="105"/>
      <c r="J37" s="104">
        <f>ROUND((+J34/990998)*100,1)</f>
        <v>-0.9</v>
      </c>
      <c r="K37" s="74"/>
    </row>
    <row r="38" spans="1:11" ht="15.75" thickBot="1">
      <c r="A38" s="88"/>
      <c r="B38" s="87" t="s">
        <v>233</v>
      </c>
      <c r="C38" s="76" t="s">
        <v>234</v>
      </c>
      <c r="D38" s="106">
        <v>0</v>
      </c>
      <c r="E38" s="105"/>
      <c r="F38" s="106">
        <v>0</v>
      </c>
      <c r="G38" s="105"/>
      <c r="H38" s="106">
        <v>0</v>
      </c>
      <c r="I38" s="105"/>
      <c r="J38" s="106">
        <v>0</v>
      </c>
      <c r="K38" s="74"/>
    </row>
    <row r="39" spans="1:11" ht="15.75" thickTop="1">
      <c r="A39" s="88"/>
      <c r="B39" s="107"/>
      <c r="D39" s="108"/>
      <c r="E39" s="105"/>
      <c r="F39" s="108"/>
      <c r="G39" s="105"/>
      <c r="H39" s="108"/>
      <c r="I39" s="105"/>
      <c r="J39" s="108"/>
      <c r="K39" s="74"/>
    </row>
    <row r="40" spans="1:11" ht="15.75" thickBot="1">
      <c r="A40" s="88" t="s">
        <v>207</v>
      </c>
      <c r="B40" s="107" t="s">
        <v>208</v>
      </c>
      <c r="D40" s="167">
        <v>2</v>
      </c>
      <c r="E40" s="165"/>
      <c r="F40" s="166"/>
      <c r="G40" s="165"/>
      <c r="H40" s="166"/>
      <c r="I40" s="165"/>
      <c r="J40" s="166"/>
      <c r="K40" s="74"/>
    </row>
    <row r="41" spans="1:11" ht="15.75" thickTop="1">
      <c r="A41" s="88"/>
      <c r="B41" s="107" t="s">
        <v>209</v>
      </c>
      <c r="D41" s="177" t="s">
        <v>210</v>
      </c>
      <c r="E41" s="165"/>
      <c r="F41" s="166"/>
      <c r="G41" s="165"/>
      <c r="H41" s="166"/>
      <c r="I41" s="165"/>
      <c r="J41" s="166"/>
      <c r="K41" s="74"/>
    </row>
    <row r="42" spans="1:11" ht="7.5" customHeight="1">
      <c r="A42" s="97"/>
      <c r="C42" s="109"/>
      <c r="D42" s="110"/>
      <c r="E42" s="111"/>
      <c r="F42" s="110"/>
      <c r="K42" s="74"/>
    </row>
    <row r="43" spans="1:11" ht="60">
      <c r="A43" s="169"/>
      <c r="B43" s="116"/>
      <c r="C43" s="170"/>
      <c r="D43" s="171" t="s">
        <v>214</v>
      </c>
      <c r="E43" s="116"/>
      <c r="F43" s="171" t="s">
        <v>215</v>
      </c>
      <c r="K43" s="74"/>
    </row>
    <row r="44" spans="1:11" ht="15.75" thickBot="1">
      <c r="A44" s="169">
        <v>5</v>
      </c>
      <c r="B44" s="172" t="s">
        <v>170</v>
      </c>
      <c r="C44" s="116"/>
      <c r="D44" s="144">
        <f>'Balance Sheet'!D57</f>
        <v>0.7048222041597204</v>
      </c>
      <c r="E44" s="173"/>
      <c r="F44" s="144">
        <f>'Balance Sheet'!F57</f>
        <v>0.6972791513573141</v>
      </c>
      <c r="K44" s="74"/>
    </row>
    <row r="45" spans="1:11" ht="15.75" thickTop="1">
      <c r="A45" s="97"/>
      <c r="C45" s="109"/>
      <c r="D45" s="110"/>
      <c r="E45" s="111"/>
      <c r="F45" s="110"/>
      <c r="K45" s="74"/>
    </row>
    <row r="46" spans="1:11" ht="15">
      <c r="A46" s="97"/>
      <c r="B46" s="168" t="s">
        <v>135</v>
      </c>
      <c r="C46" s="109"/>
      <c r="D46" s="110"/>
      <c r="E46" s="111"/>
      <c r="F46" s="110"/>
      <c r="K46" s="74"/>
    </row>
    <row r="47" spans="1:11" ht="15">
      <c r="A47" s="97">
        <v>1</v>
      </c>
      <c r="B47" s="112" t="s">
        <v>229</v>
      </c>
      <c r="C47" s="2"/>
      <c r="D47" s="110"/>
      <c r="E47" s="111"/>
      <c r="F47" s="110"/>
      <c r="K47" s="74"/>
    </row>
    <row r="48" spans="1:11" ht="15">
      <c r="A48" s="97"/>
      <c r="B48" s="113" t="s">
        <v>245</v>
      </c>
      <c r="C48" s="2"/>
      <c r="D48" s="110"/>
      <c r="E48" s="111"/>
      <c r="F48" s="110"/>
      <c r="K48" s="74"/>
    </row>
    <row r="49" spans="1:11" ht="15" customHeight="1">
      <c r="A49" s="97"/>
      <c r="B49" s="113" t="s">
        <v>178</v>
      </c>
      <c r="C49" s="2"/>
      <c r="D49" s="113"/>
      <c r="E49" s="113"/>
      <c r="F49" s="113"/>
      <c r="G49" s="113"/>
      <c r="H49" s="113"/>
      <c r="I49" s="113"/>
      <c r="J49" s="113"/>
      <c r="K49" s="74"/>
    </row>
    <row r="50" spans="1:11" ht="15" customHeight="1">
      <c r="A50" s="97"/>
      <c r="B50" s="113" t="s">
        <v>175</v>
      </c>
      <c r="C50" s="2"/>
      <c r="D50" s="113"/>
      <c r="E50" s="113"/>
      <c r="F50" s="113"/>
      <c r="G50" s="113"/>
      <c r="H50" s="113"/>
      <c r="I50" s="113"/>
      <c r="J50" s="113"/>
      <c r="K50" s="74"/>
    </row>
    <row r="51" spans="1:11" ht="6.75" customHeight="1">
      <c r="A51" s="97"/>
      <c r="B51" s="113"/>
      <c r="C51" s="2"/>
      <c r="D51" s="113"/>
      <c r="E51" s="113"/>
      <c r="F51" s="113"/>
      <c r="G51" s="113"/>
      <c r="H51" s="113"/>
      <c r="I51" s="113"/>
      <c r="J51" s="113"/>
      <c r="K51" s="74"/>
    </row>
    <row r="52" spans="1:11" ht="15">
      <c r="A52" s="97">
        <v>2</v>
      </c>
      <c r="B52" s="113" t="s">
        <v>242</v>
      </c>
      <c r="C52" s="113"/>
      <c r="D52" s="113"/>
      <c r="E52" s="113"/>
      <c r="F52" s="113"/>
      <c r="G52" s="113"/>
      <c r="H52" s="113"/>
      <c r="I52" s="113"/>
      <c r="J52" s="113"/>
      <c r="K52" s="74"/>
    </row>
    <row r="53" spans="1:11" ht="15">
      <c r="A53" s="97"/>
      <c r="B53" s="113" t="s">
        <v>241</v>
      </c>
      <c r="C53" s="113"/>
      <c r="D53" s="113"/>
      <c r="E53" s="113"/>
      <c r="F53" s="113"/>
      <c r="G53" s="113"/>
      <c r="H53" s="113"/>
      <c r="I53" s="113"/>
      <c r="J53" s="113"/>
      <c r="K53" s="74"/>
    </row>
    <row r="54" spans="1:11" ht="4.5" customHeight="1">
      <c r="A54" s="97"/>
      <c r="B54" s="113"/>
      <c r="C54" s="113"/>
      <c r="D54" s="113"/>
      <c r="E54" s="113"/>
      <c r="F54" s="113"/>
      <c r="G54" s="113"/>
      <c r="H54" s="113"/>
      <c r="I54" s="113"/>
      <c r="J54" s="113"/>
      <c r="K54" s="74"/>
    </row>
    <row r="55" spans="1:11" ht="15">
      <c r="A55" s="97">
        <v>3</v>
      </c>
      <c r="B55" s="78" t="s">
        <v>243</v>
      </c>
      <c r="C55" s="114"/>
      <c r="D55" s="110"/>
      <c r="E55" s="111"/>
      <c r="F55" s="110"/>
      <c r="K55" s="74"/>
    </row>
    <row r="56" ht="15">
      <c r="B56" s="78" t="s">
        <v>244</v>
      </c>
    </row>
    <row r="58" spans="2:10" ht="15">
      <c r="B58" s="2"/>
      <c r="C58" s="2"/>
      <c r="D58" s="2"/>
      <c r="E58" s="2"/>
      <c r="F58" s="2"/>
      <c r="G58" s="2"/>
      <c r="H58" s="2"/>
      <c r="I58" s="2"/>
      <c r="J58" s="2"/>
    </row>
  </sheetData>
  <sheetProtection sheet="1" objects="1" scenarios="1"/>
  <mergeCells count="3">
    <mergeCell ref="B36:C36"/>
    <mergeCell ref="D7:F7"/>
    <mergeCell ref="H7:J7"/>
  </mergeCells>
  <printOptions/>
  <pageMargins left="0.25" right="0.25" top="0.15" bottom="0.4" header="0.25" footer="0.25"/>
  <pageSetup firstPageNumber="1" useFirstPageNumber="1" fitToHeight="2" horizontalDpi="600" verticalDpi="600" orientation="portrait" paperSize="9" scale="75" r:id="rId1"/>
  <headerFooter alignWithMargins="0">
    <oddFooter>&amp;C&amp;"CG Times,Regular"&amp;9&amp;P</oddFooter>
  </headerFooter>
</worksheet>
</file>

<file path=xl/worksheets/sheet2.xml><?xml version="1.0" encoding="utf-8"?>
<worksheet xmlns="http://schemas.openxmlformats.org/spreadsheetml/2006/main" xmlns:r="http://schemas.openxmlformats.org/officeDocument/2006/relationships">
  <dimension ref="A1:L60"/>
  <sheetViews>
    <sheetView zoomScaleSheetLayoutView="100" workbookViewId="0" topLeftCell="A1">
      <selection activeCell="A1" sqref="A1"/>
    </sheetView>
  </sheetViews>
  <sheetFormatPr defaultColWidth="9.00390625" defaultRowHeight="12.75"/>
  <cols>
    <col min="1" max="1" width="4.50390625" style="116" customWidth="1"/>
    <col min="2" max="2" width="39.00390625" style="116" customWidth="1"/>
    <col min="3" max="3" width="6.125" style="116" customWidth="1"/>
    <col min="4" max="4" width="15.125" style="116" customWidth="1"/>
    <col min="5" max="5" width="2.375" style="116" customWidth="1"/>
    <col min="6" max="6" width="15.125" style="116" customWidth="1"/>
    <col min="7" max="7" width="2.50390625" style="24" customWidth="1"/>
    <col min="8" max="8" width="13.625" style="24" customWidth="1"/>
    <col min="9" max="9" width="2.50390625" style="24" customWidth="1"/>
    <col min="10" max="10" width="13.625" style="24" customWidth="1"/>
    <col min="11" max="11" width="5.875" style="61" customWidth="1"/>
    <col min="12" max="12" width="10.50390625" style="24" bestFit="1" customWidth="1"/>
    <col min="13" max="16384" width="8.875" style="24" customWidth="1"/>
  </cols>
  <sheetData>
    <row r="1" spans="1:10" ht="15">
      <c r="A1" s="115" t="s">
        <v>16</v>
      </c>
      <c r="F1" s="117"/>
      <c r="J1" s="60"/>
    </row>
    <row r="2" ht="15">
      <c r="A2" s="115" t="s">
        <v>17</v>
      </c>
    </row>
    <row r="3" ht="15">
      <c r="A3" s="115" t="str">
        <f>'Income Statement'!A3</f>
        <v>Unaudited Quarterly Report on the Consolidated Results for the financial quarter ended 31 December 2000</v>
      </c>
    </row>
    <row r="4" ht="15">
      <c r="A4" s="118" t="s">
        <v>18</v>
      </c>
    </row>
    <row r="6" ht="15">
      <c r="A6" s="115" t="s">
        <v>136</v>
      </c>
    </row>
    <row r="7" ht="15">
      <c r="A7" s="115"/>
    </row>
    <row r="8" spans="3:6" ht="15">
      <c r="C8" s="119"/>
      <c r="E8" s="120"/>
      <c r="F8" s="117" t="s">
        <v>137</v>
      </c>
    </row>
    <row r="9" spans="3:6" ht="15">
      <c r="C9" s="119"/>
      <c r="D9" s="117" t="s">
        <v>138</v>
      </c>
      <c r="E9" s="120"/>
      <c r="F9" s="117" t="s">
        <v>139</v>
      </c>
    </row>
    <row r="10" spans="3:6" ht="15">
      <c r="C10" s="119"/>
      <c r="D10" s="117" t="s">
        <v>140</v>
      </c>
      <c r="E10" s="120"/>
      <c r="F10" s="117" t="s">
        <v>141</v>
      </c>
    </row>
    <row r="11" spans="3:6" ht="15">
      <c r="C11" s="119"/>
      <c r="D11" s="121">
        <v>36891</v>
      </c>
      <c r="E11" s="117"/>
      <c r="F11" s="122">
        <v>36525</v>
      </c>
    </row>
    <row r="12" spans="3:6" ht="15">
      <c r="C12" s="123" t="s">
        <v>142</v>
      </c>
      <c r="D12" s="117" t="s">
        <v>29</v>
      </c>
      <c r="E12" s="117"/>
      <c r="F12" s="117" t="s">
        <v>29</v>
      </c>
    </row>
    <row r="13" spans="3:10" ht="15">
      <c r="C13" s="119"/>
      <c r="D13" s="124"/>
      <c r="E13" s="124"/>
      <c r="F13" s="124"/>
      <c r="G13" s="62"/>
      <c r="H13" s="62"/>
      <c r="I13" s="62"/>
      <c r="J13" s="62"/>
    </row>
    <row r="14" spans="1:10" ht="15">
      <c r="A14" s="120"/>
      <c r="B14" s="116" t="s">
        <v>143</v>
      </c>
      <c r="C14" s="119"/>
      <c r="D14" s="125">
        <v>2918908</v>
      </c>
      <c r="E14" s="125"/>
      <c r="F14" s="125">
        <v>3059857</v>
      </c>
      <c r="G14" s="62"/>
      <c r="H14" s="62"/>
      <c r="I14" s="62"/>
      <c r="J14" s="62"/>
    </row>
    <row r="15" spans="1:10" ht="15">
      <c r="A15" s="120"/>
      <c r="B15" s="116" t="s">
        <v>144</v>
      </c>
      <c r="C15" s="119"/>
      <c r="D15" s="125">
        <v>20228</v>
      </c>
      <c r="E15" s="125"/>
      <c r="F15" s="125">
        <v>25437</v>
      </c>
      <c r="G15" s="62"/>
      <c r="H15" s="62"/>
      <c r="I15" s="62"/>
      <c r="J15" s="62"/>
    </row>
    <row r="16" spans="1:10" ht="15">
      <c r="A16" s="120"/>
      <c r="B16" s="116" t="s">
        <v>236</v>
      </c>
      <c r="C16" s="119"/>
      <c r="D16" s="125">
        <v>4831</v>
      </c>
      <c r="E16" s="125"/>
      <c r="F16" s="125">
        <v>7396</v>
      </c>
      <c r="G16" s="62"/>
      <c r="H16" s="62"/>
      <c r="I16" s="62"/>
      <c r="J16" s="62"/>
    </row>
    <row r="17" spans="1:10" ht="15">
      <c r="A17" s="120"/>
      <c r="B17" s="116" t="s">
        <v>145</v>
      </c>
      <c r="C17" s="119"/>
      <c r="D17" s="125">
        <v>1027438</v>
      </c>
      <c r="E17" s="125"/>
      <c r="F17" s="125">
        <v>1018351</v>
      </c>
      <c r="G17" s="62"/>
      <c r="H17" s="62"/>
      <c r="I17" s="62"/>
      <c r="J17" s="62"/>
    </row>
    <row r="18" spans="1:10" ht="15">
      <c r="A18" s="120"/>
      <c r="C18" s="119"/>
      <c r="D18" s="125"/>
      <c r="E18" s="125"/>
      <c r="F18" s="125"/>
      <c r="G18" s="62"/>
      <c r="H18" s="62"/>
      <c r="I18" s="62"/>
      <c r="J18" s="62"/>
    </row>
    <row r="19" spans="1:10" ht="15">
      <c r="A19" s="120"/>
      <c r="C19" s="119"/>
      <c r="D19" s="125"/>
      <c r="E19" s="125"/>
      <c r="F19" s="125"/>
      <c r="G19" s="62"/>
      <c r="H19" s="62"/>
      <c r="I19" s="62"/>
      <c r="J19" s="62"/>
    </row>
    <row r="20" spans="1:10" ht="15">
      <c r="A20" s="120"/>
      <c r="B20" s="126" t="s">
        <v>146</v>
      </c>
      <c r="C20" s="119"/>
      <c r="D20" s="125"/>
      <c r="E20" s="125"/>
      <c r="F20" s="125"/>
      <c r="G20" s="62"/>
      <c r="H20" s="62"/>
      <c r="I20" s="62"/>
      <c r="J20" s="62"/>
    </row>
    <row r="21" spans="1:10" ht="15">
      <c r="A21" s="120"/>
      <c r="B21" s="127" t="s">
        <v>147</v>
      </c>
      <c r="C21" s="119"/>
      <c r="D21" s="128">
        <v>238313</v>
      </c>
      <c r="E21" s="125"/>
      <c r="F21" s="128">
        <v>264545</v>
      </c>
      <c r="G21" s="62"/>
      <c r="H21" s="62"/>
      <c r="I21" s="62"/>
      <c r="J21" s="62"/>
    </row>
    <row r="22" spans="1:10" ht="15">
      <c r="A22" s="120"/>
      <c r="B22" s="127" t="s">
        <v>148</v>
      </c>
      <c r="C22" s="119"/>
      <c r="D22" s="129">
        <v>303704</v>
      </c>
      <c r="E22" s="125"/>
      <c r="F22" s="129">
        <v>296078</v>
      </c>
      <c r="G22" s="62"/>
      <c r="H22" s="62"/>
      <c r="I22" s="62"/>
      <c r="J22" s="62"/>
    </row>
    <row r="23" spans="1:10" ht="15">
      <c r="A23" s="120"/>
      <c r="B23" s="127" t="s">
        <v>149</v>
      </c>
      <c r="C23" s="119"/>
      <c r="D23" s="129">
        <v>59681</v>
      </c>
      <c r="E23" s="125"/>
      <c r="F23" s="129">
        <v>64223</v>
      </c>
      <c r="G23" s="62"/>
      <c r="H23" s="62"/>
      <c r="I23" s="62"/>
      <c r="J23" s="62"/>
    </row>
    <row r="24" spans="1:10" ht="15">
      <c r="A24" s="120"/>
      <c r="B24" s="127" t="s">
        <v>155</v>
      </c>
      <c r="C24" s="119"/>
      <c r="D24" s="129">
        <v>698</v>
      </c>
      <c r="E24" s="125"/>
      <c r="F24" s="129">
        <v>0</v>
      </c>
      <c r="G24" s="62"/>
      <c r="H24" s="62"/>
      <c r="I24" s="62"/>
      <c r="J24" s="62"/>
    </row>
    <row r="25" spans="1:10" ht="15">
      <c r="A25" s="120"/>
      <c r="B25" s="127" t="s">
        <v>237</v>
      </c>
      <c r="C25" s="119"/>
      <c r="D25" s="129">
        <v>4350</v>
      </c>
      <c r="E25" s="125"/>
      <c r="F25" s="129">
        <v>7167</v>
      </c>
      <c r="G25" s="62"/>
      <c r="H25" s="62"/>
      <c r="I25" s="62"/>
      <c r="J25" s="62"/>
    </row>
    <row r="26" spans="1:10" ht="15">
      <c r="A26" s="120"/>
      <c r="B26" s="127" t="s">
        <v>150</v>
      </c>
      <c r="D26" s="129">
        <v>58145</v>
      </c>
      <c r="E26" s="125"/>
      <c r="F26" s="129">
        <v>66112</v>
      </c>
      <c r="G26" s="62"/>
      <c r="H26" s="62"/>
      <c r="I26" s="62"/>
      <c r="J26" s="62"/>
    </row>
    <row r="27" spans="1:10" ht="15">
      <c r="A27" s="120"/>
      <c r="B27" s="127" t="s">
        <v>151</v>
      </c>
      <c r="C27" s="119"/>
      <c r="D27" s="129">
        <v>66919</v>
      </c>
      <c r="E27" s="125"/>
      <c r="F27" s="130">
        <v>72158</v>
      </c>
      <c r="G27" s="62"/>
      <c r="H27" s="62"/>
      <c r="I27" s="62"/>
      <c r="J27" s="62"/>
    </row>
    <row r="28" spans="1:10" ht="15">
      <c r="A28" s="120"/>
      <c r="C28" s="119"/>
      <c r="D28" s="131">
        <f>SUM(D21:D27)</f>
        <v>731810</v>
      </c>
      <c r="E28" s="125"/>
      <c r="F28" s="131">
        <f>SUM(F21:F27)</f>
        <v>770283</v>
      </c>
      <c r="G28" s="62"/>
      <c r="H28" s="62"/>
      <c r="I28" s="62"/>
      <c r="J28" s="62"/>
    </row>
    <row r="29" spans="1:10" ht="15">
      <c r="A29" s="120"/>
      <c r="B29" s="126" t="s">
        <v>152</v>
      </c>
      <c r="C29" s="132"/>
      <c r="D29" s="128"/>
      <c r="E29" s="125"/>
      <c r="F29" s="128"/>
      <c r="G29" s="62"/>
      <c r="H29" s="62"/>
      <c r="I29" s="62"/>
      <c r="J29" s="62"/>
    </row>
    <row r="30" spans="2:10" ht="15">
      <c r="B30" s="127" t="s">
        <v>153</v>
      </c>
      <c r="C30" s="119"/>
      <c r="D30" s="129">
        <v>187594</v>
      </c>
      <c r="E30" s="125"/>
      <c r="F30" s="129">
        <v>146696</v>
      </c>
      <c r="G30" s="62"/>
      <c r="H30" s="62"/>
      <c r="I30" s="62"/>
      <c r="J30" s="62"/>
    </row>
    <row r="31" spans="2:10" ht="15">
      <c r="B31" s="127" t="s">
        <v>154</v>
      </c>
      <c r="C31" s="119"/>
      <c r="D31" s="129">
        <v>115228</v>
      </c>
      <c r="E31" s="125"/>
      <c r="F31" s="129">
        <v>160220</v>
      </c>
      <c r="G31" s="62"/>
      <c r="H31" s="62"/>
      <c r="I31" s="62"/>
      <c r="J31" s="62"/>
    </row>
    <row r="32" spans="2:10" ht="15">
      <c r="B32" s="127" t="s">
        <v>155</v>
      </c>
      <c r="C32" s="119"/>
      <c r="D32" s="133">
        <v>12636</v>
      </c>
      <c r="E32" s="125"/>
      <c r="F32" s="129">
        <v>5167</v>
      </c>
      <c r="G32" s="62"/>
      <c r="H32" s="62"/>
      <c r="I32" s="62"/>
      <c r="J32" s="62"/>
    </row>
    <row r="33" spans="2:10" ht="15">
      <c r="B33" s="127" t="s">
        <v>156</v>
      </c>
      <c r="C33" s="119"/>
      <c r="D33" s="129">
        <v>16478</v>
      </c>
      <c r="E33" s="125"/>
      <c r="F33" s="129">
        <v>20635</v>
      </c>
      <c r="G33" s="62"/>
      <c r="H33" s="62"/>
      <c r="I33" s="62"/>
      <c r="J33" s="62"/>
    </row>
    <row r="34" spans="2:12" ht="15">
      <c r="B34" s="134" t="s">
        <v>238</v>
      </c>
      <c r="C34" s="135">
        <f>Notes!$A$80</f>
        <v>11</v>
      </c>
      <c r="D34" s="129">
        <v>141302</v>
      </c>
      <c r="E34" s="136"/>
      <c r="F34" s="129">
        <v>360146</v>
      </c>
      <c r="G34" s="62"/>
      <c r="H34" s="62"/>
      <c r="I34" s="62"/>
      <c r="J34" s="62"/>
      <c r="K34" s="62"/>
      <c r="L34" s="62"/>
    </row>
    <row r="35" spans="2:10" ht="15">
      <c r="B35" s="127" t="s">
        <v>157</v>
      </c>
      <c r="D35" s="130">
        <v>41669</v>
      </c>
      <c r="E35" s="125"/>
      <c r="F35" s="129">
        <v>14584</v>
      </c>
      <c r="G35" s="62"/>
      <c r="H35" s="62"/>
      <c r="I35" s="62"/>
      <c r="J35" s="62"/>
    </row>
    <row r="36" spans="3:10" ht="15">
      <c r="C36" s="119"/>
      <c r="D36" s="131">
        <f>SUM(D30:D35)</f>
        <v>514907</v>
      </c>
      <c r="E36" s="125"/>
      <c r="F36" s="131">
        <f>SUM(F30:F35)</f>
        <v>707448</v>
      </c>
      <c r="G36" s="62"/>
      <c r="H36" s="62"/>
      <c r="I36" s="62"/>
      <c r="J36" s="62"/>
    </row>
    <row r="37" spans="3:10" ht="15">
      <c r="C37" s="119"/>
      <c r="D37" s="125">
        <f>+D28-D36</f>
        <v>216903</v>
      </c>
      <c r="E37" s="125"/>
      <c r="F37" s="125">
        <f>+F28-F36</f>
        <v>62835</v>
      </c>
      <c r="G37" s="62"/>
      <c r="H37" s="62"/>
      <c r="I37" s="62"/>
      <c r="J37" s="62"/>
    </row>
    <row r="38" spans="2:10" ht="15.75" thickBot="1">
      <c r="B38" s="116" t="s">
        <v>158</v>
      </c>
      <c r="C38" s="119"/>
      <c r="D38" s="137">
        <f>SUM(D14:D18,D37)</f>
        <v>4188308</v>
      </c>
      <c r="E38" s="136"/>
      <c r="F38" s="137">
        <f>SUM(F14:F18,F37)</f>
        <v>4173876</v>
      </c>
      <c r="G38" s="62"/>
      <c r="H38" s="62"/>
      <c r="I38" s="62"/>
      <c r="J38" s="62"/>
    </row>
    <row r="39" spans="3:10" ht="15.75" thickTop="1">
      <c r="C39" s="119"/>
      <c r="D39" s="136"/>
      <c r="E39" s="136"/>
      <c r="F39" s="136"/>
      <c r="G39" s="62"/>
      <c r="H39" s="62"/>
      <c r="I39" s="62"/>
      <c r="J39" s="62"/>
    </row>
    <row r="40" spans="2:10" ht="15">
      <c r="B40" s="126" t="s">
        <v>159</v>
      </c>
      <c r="C40" s="132"/>
      <c r="D40" s="125"/>
      <c r="E40" s="125"/>
      <c r="F40" s="125"/>
      <c r="G40" s="62"/>
      <c r="H40" s="62"/>
      <c r="I40" s="62"/>
      <c r="J40" s="62"/>
    </row>
    <row r="41" spans="2:10" ht="27.75" customHeight="1">
      <c r="B41" s="147" t="s">
        <v>160</v>
      </c>
      <c r="C41" s="119"/>
      <c r="D41" s="136">
        <v>1446828</v>
      </c>
      <c r="E41" s="125"/>
      <c r="F41" s="136">
        <v>1446828</v>
      </c>
      <c r="G41" s="62"/>
      <c r="H41" s="63"/>
      <c r="I41" s="62"/>
      <c r="J41" s="62"/>
    </row>
    <row r="42" spans="2:10" ht="15">
      <c r="B42" s="127" t="s">
        <v>161</v>
      </c>
      <c r="C42" s="119"/>
      <c r="D42" s="138"/>
      <c r="E42" s="125"/>
      <c r="F42" s="138"/>
      <c r="G42" s="62"/>
      <c r="H42" s="62"/>
      <c r="I42" s="62"/>
      <c r="J42" s="62"/>
    </row>
    <row r="43" spans="2:10" ht="15">
      <c r="B43" s="139" t="s">
        <v>162</v>
      </c>
      <c r="C43" s="119"/>
      <c r="D43" s="128">
        <v>1113640</v>
      </c>
      <c r="E43" s="125"/>
      <c r="F43" s="128">
        <v>1113732</v>
      </c>
      <c r="G43" s="62"/>
      <c r="H43" s="62"/>
      <c r="I43" s="62"/>
      <c r="J43" s="62"/>
    </row>
    <row r="44" spans="2:10" ht="15">
      <c r="B44" s="139" t="s">
        <v>163</v>
      </c>
      <c r="C44" s="119"/>
      <c r="D44" s="129">
        <v>34224</v>
      </c>
      <c r="E44" s="125"/>
      <c r="F44" s="129">
        <v>34224</v>
      </c>
      <c r="G44" s="62"/>
      <c r="H44" s="62"/>
      <c r="I44" s="62"/>
      <c r="J44" s="62"/>
    </row>
    <row r="45" spans="2:10" ht="26.25" customHeight="1">
      <c r="B45" s="148" t="s">
        <v>174</v>
      </c>
      <c r="C45" s="119"/>
      <c r="D45" s="129">
        <v>159</v>
      </c>
      <c r="E45" s="125"/>
      <c r="F45" s="129">
        <v>159</v>
      </c>
      <c r="G45" s="62"/>
      <c r="H45" s="62"/>
      <c r="I45" s="62"/>
      <c r="J45" s="62"/>
    </row>
    <row r="46" spans="2:10" ht="15">
      <c r="B46" s="139" t="s">
        <v>164</v>
      </c>
      <c r="C46" s="119"/>
      <c r="D46" s="129">
        <v>441688</v>
      </c>
      <c r="E46" s="125"/>
      <c r="F46" s="129">
        <v>403004</v>
      </c>
      <c r="G46" s="62"/>
      <c r="H46" s="62"/>
      <c r="I46" s="62"/>
      <c r="J46" s="62"/>
    </row>
    <row r="47" spans="2:10" ht="15">
      <c r="B47" s="139" t="s">
        <v>165</v>
      </c>
      <c r="C47" s="119"/>
      <c r="D47" s="130">
        <v>30412</v>
      </c>
      <c r="E47" s="125"/>
      <c r="F47" s="130">
        <v>38090</v>
      </c>
      <c r="G47" s="62"/>
      <c r="H47" s="62"/>
      <c r="I47" s="62"/>
      <c r="J47" s="62"/>
    </row>
    <row r="48" spans="2:10" ht="15">
      <c r="B48" s="127" t="s">
        <v>166</v>
      </c>
      <c r="C48" s="119"/>
      <c r="D48" s="140">
        <f>SUM(D43:D47)</f>
        <v>1620123</v>
      </c>
      <c r="E48" s="136"/>
      <c r="F48" s="140">
        <f>SUM(F43:F47)</f>
        <v>1589209</v>
      </c>
      <c r="G48" s="62"/>
      <c r="H48" s="62"/>
      <c r="I48" s="62"/>
      <c r="J48" s="62"/>
    </row>
    <row r="49" spans="2:10" ht="15">
      <c r="B49" s="127" t="s">
        <v>159</v>
      </c>
      <c r="C49" s="119"/>
      <c r="D49" s="140">
        <f>SUM(D41,D48)</f>
        <v>3066951</v>
      </c>
      <c r="E49" s="136"/>
      <c r="F49" s="140">
        <f>SUM(F41,F48)</f>
        <v>3036037</v>
      </c>
      <c r="G49" s="62"/>
      <c r="H49" s="62"/>
      <c r="I49" s="62"/>
      <c r="J49" s="62"/>
    </row>
    <row r="50" spans="3:10" ht="15">
      <c r="C50" s="119"/>
      <c r="D50" s="136"/>
      <c r="E50" s="136"/>
      <c r="F50" s="136"/>
      <c r="G50" s="62"/>
      <c r="H50" s="62"/>
      <c r="I50" s="62"/>
      <c r="J50" s="62"/>
    </row>
    <row r="51" spans="2:10" ht="15">
      <c r="B51" s="127" t="s">
        <v>167</v>
      </c>
      <c r="C51" s="119"/>
      <c r="D51" s="125">
        <v>186367</v>
      </c>
      <c r="E51" s="136"/>
      <c r="F51" s="125">
        <v>188252</v>
      </c>
      <c r="G51" s="62"/>
      <c r="H51" s="62"/>
      <c r="I51" s="62"/>
      <c r="J51" s="62"/>
    </row>
    <row r="52" spans="2:10" ht="15">
      <c r="B52" s="127" t="s">
        <v>168</v>
      </c>
      <c r="C52" s="135">
        <f>Notes!$A$80</f>
        <v>11</v>
      </c>
      <c r="D52" s="125">
        <v>857662</v>
      </c>
      <c r="E52" s="136"/>
      <c r="F52" s="125">
        <v>873101</v>
      </c>
      <c r="G52" s="62"/>
      <c r="H52" s="62"/>
      <c r="I52" s="62"/>
      <c r="J52" s="62"/>
    </row>
    <row r="53" spans="2:10" ht="15">
      <c r="B53" s="127" t="s">
        <v>169</v>
      </c>
      <c r="C53" s="119"/>
      <c r="D53" s="125">
        <f>47426+29902</f>
        <v>77328</v>
      </c>
      <c r="E53" s="136"/>
      <c r="F53" s="125">
        <v>76486</v>
      </c>
      <c r="G53" s="62"/>
      <c r="H53" s="62"/>
      <c r="I53" s="62"/>
      <c r="J53" s="62"/>
    </row>
    <row r="54" spans="4:10" ht="15.75" thickBot="1">
      <c r="D54" s="137">
        <f>SUM(D49:D53)</f>
        <v>4188308</v>
      </c>
      <c r="E54" s="136"/>
      <c r="F54" s="137">
        <f>SUM(F49:F53)</f>
        <v>4173876</v>
      </c>
      <c r="G54" s="62"/>
      <c r="H54" s="62"/>
      <c r="I54" s="62"/>
      <c r="J54" s="62"/>
    </row>
    <row r="55" spans="2:8" ht="14.25" customHeight="1" hidden="1" thickTop="1">
      <c r="B55" s="127"/>
      <c r="C55" s="119">
        <v>24</v>
      </c>
      <c r="D55" s="141">
        <v>4.9350099545863095</v>
      </c>
      <c r="E55" s="142"/>
      <c r="F55" s="141">
        <v>4.880955483141889</v>
      </c>
      <c r="H55" s="64" t="e">
        <v>#DIV/0!</v>
      </c>
    </row>
    <row r="56" spans="2:8" ht="15.75" thickTop="1">
      <c r="B56" s="127"/>
      <c r="C56" s="119"/>
      <c r="D56" s="141"/>
      <c r="E56" s="142"/>
      <c r="F56" s="141"/>
      <c r="H56" s="64"/>
    </row>
    <row r="57" spans="2:6" ht="15.75" thickBot="1">
      <c r="B57" s="143" t="s">
        <v>170</v>
      </c>
      <c r="D57" s="144">
        <f>(D49-D17)/(D41*2)</f>
        <v>0.7048222041597204</v>
      </c>
      <c r="E57" s="142"/>
      <c r="F57" s="144">
        <f>(F49-F17)/(F41*2)</f>
        <v>0.6972791513573141</v>
      </c>
    </row>
    <row r="58" spans="4:6" ht="15.75" thickTop="1">
      <c r="D58" s="145"/>
      <c r="E58" s="146"/>
      <c r="F58" s="145"/>
    </row>
    <row r="59" ht="15">
      <c r="D59" s="125"/>
    </row>
    <row r="60" ht="15">
      <c r="D60" s="174"/>
    </row>
  </sheetData>
  <sheetProtection sheet="1" objects="1" scenarios="1"/>
  <printOptions/>
  <pageMargins left="0.5" right="0.25" top="0.4" bottom="0.4" header="0.25" footer="0.25"/>
  <pageSetup firstPageNumber="2" useFirstPageNumber="1" horizontalDpi="600" verticalDpi="600" orientation="portrait" paperSize="9" scale="87" r:id="rId1"/>
  <headerFooter alignWithMargins="0">
    <oddFooter>&amp;C&amp;"CG Times,Regular"&amp;9&amp;P</oddFooter>
  </headerFooter>
</worksheet>
</file>

<file path=xl/worksheets/sheet3.xml><?xml version="1.0" encoding="utf-8"?>
<worksheet xmlns="http://schemas.openxmlformats.org/spreadsheetml/2006/main" xmlns:r="http://schemas.openxmlformats.org/officeDocument/2006/relationships">
  <dimension ref="A1:Y190"/>
  <sheetViews>
    <sheetView view="pageBreakPreview" zoomScaleSheetLayoutView="100" workbookViewId="0" topLeftCell="A168">
      <selection activeCell="B167" sqref="B167"/>
    </sheetView>
  </sheetViews>
  <sheetFormatPr defaultColWidth="9.00390625" defaultRowHeight="12.75"/>
  <cols>
    <col min="1" max="1" width="4.50390625" style="2" customWidth="1"/>
    <col min="2" max="2" width="4.875" style="2" customWidth="1"/>
    <col min="3" max="3" width="4.375" style="2" customWidth="1"/>
    <col min="4" max="4" width="47.125" style="2" customWidth="1"/>
    <col min="5" max="5" width="11.875" style="2" customWidth="1"/>
    <col min="6" max="6" width="2.625" style="2" customWidth="1"/>
    <col min="7" max="7" width="13.125" style="2" customWidth="1"/>
    <col min="8" max="8" width="2.125" style="2" customWidth="1"/>
    <col min="9" max="9" width="11.875" style="2" customWidth="1"/>
    <col min="10" max="11" width="8.875" style="2" customWidth="1"/>
    <col min="12" max="12" width="14.625" style="2" customWidth="1"/>
    <col min="13" max="13" width="17.625" style="2" customWidth="1"/>
    <col min="14" max="14" width="12.125" style="2" customWidth="1"/>
    <col min="15" max="15" width="13.125" style="2" customWidth="1"/>
    <col min="16" max="16" width="14.50390625" style="2" customWidth="1"/>
    <col min="17" max="17" width="10.375" style="2" customWidth="1"/>
    <col min="18" max="22" width="8.875" style="2" customWidth="1"/>
    <col min="23" max="23" width="16.125" style="2" customWidth="1"/>
    <col min="24" max="24" width="14.00390625" style="2" bestFit="1" customWidth="1"/>
    <col min="25" max="25" width="13.00390625" style="2" customWidth="1"/>
    <col min="26" max="16384" width="8.875" style="2" customWidth="1"/>
  </cols>
  <sheetData>
    <row r="1" ht="12.75">
      <c r="A1" s="1" t="s">
        <v>16</v>
      </c>
    </row>
    <row r="2" ht="12.75">
      <c r="A2" s="1" t="s">
        <v>17</v>
      </c>
    </row>
    <row r="3" spans="1:9" ht="12.75">
      <c r="A3" s="198" t="str">
        <f>'Income Statement'!A3</f>
        <v>Unaudited Quarterly Report on the Consolidated Results for the financial quarter ended 31 December 2000</v>
      </c>
      <c r="B3" s="198"/>
      <c r="C3" s="198"/>
      <c r="D3" s="198"/>
      <c r="E3" s="198"/>
      <c r="F3" s="198"/>
      <c r="G3" s="198"/>
      <c r="H3" s="198"/>
      <c r="I3" s="198"/>
    </row>
    <row r="4" ht="12.75">
      <c r="A4" s="3" t="s">
        <v>18</v>
      </c>
    </row>
    <row r="6" ht="12.75">
      <c r="A6" s="4" t="s">
        <v>19</v>
      </c>
    </row>
    <row r="7" ht="12.75">
      <c r="A7" s="4"/>
    </row>
    <row r="8" spans="1:2" ht="12" customHeight="1">
      <c r="A8" s="5">
        <v>1</v>
      </c>
      <c r="B8" s="1" t="s">
        <v>20</v>
      </c>
    </row>
    <row r="9" spans="2:9" ht="26.25" customHeight="1">
      <c r="B9" s="190" t="s">
        <v>21</v>
      </c>
      <c r="C9" s="190"/>
      <c r="D9" s="190"/>
      <c r="E9" s="190"/>
      <c r="F9" s="190"/>
      <c r="G9" s="190"/>
      <c r="H9" s="190"/>
      <c r="I9" s="190"/>
    </row>
    <row r="11" spans="1:2" ht="12.75">
      <c r="A11" s="5">
        <v>2</v>
      </c>
      <c r="B11" s="1" t="s">
        <v>22</v>
      </c>
    </row>
    <row r="12" ht="12.75">
      <c r="B12" s="2" t="s">
        <v>216</v>
      </c>
    </row>
    <row r="14" spans="1:2" ht="12.75">
      <c r="A14" s="5">
        <v>3</v>
      </c>
      <c r="B14" s="1" t="s">
        <v>23</v>
      </c>
    </row>
    <row r="15" ht="12.75">
      <c r="B15" s="2" t="s">
        <v>217</v>
      </c>
    </row>
    <row r="17" spans="1:2" ht="12.75">
      <c r="A17" s="5">
        <v>4</v>
      </c>
      <c r="B17" s="1" t="s">
        <v>24</v>
      </c>
    </row>
    <row r="18" ht="12.75">
      <c r="B18" s="2" t="s">
        <v>25</v>
      </c>
    </row>
    <row r="19" spans="5:7" ht="12.75">
      <c r="E19" s="7" t="s">
        <v>26</v>
      </c>
      <c r="F19" s="1"/>
      <c r="G19" s="7" t="s">
        <v>26</v>
      </c>
    </row>
    <row r="20" spans="5:7" ht="12.75">
      <c r="E20" s="7" t="s">
        <v>27</v>
      </c>
      <c r="F20" s="1"/>
      <c r="G20" s="7" t="s">
        <v>28</v>
      </c>
    </row>
    <row r="21" spans="5:7" ht="12.75">
      <c r="E21" s="8">
        <v>36891</v>
      </c>
      <c r="F21" s="1"/>
      <c r="G21" s="8">
        <v>36891</v>
      </c>
    </row>
    <row r="22" spans="5:7" ht="12.75">
      <c r="E22" s="7" t="s">
        <v>29</v>
      </c>
      <c r="F22" s="1"/>
      <c r="G22" s="7" t="s">
        <v>29</v>
      </c>
    </row>
    <row r="23" spans="4:12" ht="12.75">
      <c r="D23" s="2" t="s">
        <v>30</v>
      </c>
      <c r="E23" s="9">
        <v>-4670</v>
      </c>
      <c r="F23" s="9"/>
      <c r="G23" s="10">
        <v>-16320</v>
      </c>
      <c r="H23" s="9"/>
      <c r="I23" s="9"/>
      <c r="L23" s="178"/>
    </row>
    <row r="24" spans="4:12" ht="12.75">
      <c r="D24" s="2" t="s">
        <v>31</v>
      </c>
      <c r="E24" s="9">
        <v>-2612</v>
      </c>
      <c r="F24" s="9"/>
      <c r="G24" s="10">
        <v>-7035</v>
      </c>
      <c r="H24" s="9"/>
      <c r="I24" s="9"/>
      <c r="L24" s="178"/>
    </row>
    <row r="25" spans="4:12" ht="12.75">
      <c r="D25" s="2" t="s">
        <v>32</v>
      </c>
      <c r="E25" s="9">
        <v>0</v>
      </c>
      <c r="F25" s="9"/>
      <c r="G25" s="10">
        <v>0</v>
      </c>
      <c r="H25" s="9"/>
      <c r="I25" s="9"/>
      <c r="L25" s="178"/>
    </row>
    <row r="26" spans="4:12" ht="12.75">
      <c r="D26" s="2" t="s">
        <v>33</v>
      </c>
      <c r="E26" s="9">
        <v>2867</v>
      </c>
      <c r="F26" s="9"/>
      <c r="G26" s="10">
        <v>2867</v>
      </c>
      <c r="H26" s="9"/>
      <c r="I26" s="9"/>
      <c r="L26" s="178"/>
    </row>
    <row r="27" spans="5:9" ht="13.5" thickBot="1">
      <c r="E27" s="12">
        <f>SUM(E23:E26)</f>
        <v>-4415</v>
      </c>
      <c r="F27" s="9"/>
      <c r="G27" s="12">
        <f>SUM(G23:G26)</f>
        <v>-20488</v>
      </c>
      <c r="H27" s="9"/>
      <c r="I27" s="9"/>
    </row>
    <row r="28" spans="6:9" ht="13.5" thickTop="1">
      <c r="F28" s="10"/>
      <c r="G28" s="9"/>
      <c r="H28" s="9"/>
      <c r="I28" s="9"/>
    </row>
    <row r="29" spans="2:9" ht="39" customHeight="1">
      <c r="B29" s="199" t="s">
        <v>173</v>
      </c>
      <c r="C29" s="199"/>
      <c r="D29" s="199"/>
      <c r="E29" s="199"/>
      <c r="F29" s="199"/>
      <c r="G29" s="199"/>
      <c r="H29" s="199"/>
      <c r="I29" s="199"/>
    </row>
    <row r="30" spans="6:9" ht="12.75">
      <c r="F30" s="10"/>
      <c r="G30" s="9"/>
      <c r="H30" s="9"/>
      <c r="I30" s="9"/>
    </row>
    <row r="31" spans="1:9" ht="12.75">
      <c r="A31" s="5">
        <v>5</v>
      </c>
      <c r="B31" s="1" t="s">
        <v>212</v>
      </c>
      <c r="F31" s="10"/>
      <c r="G31" s="9"/>
      <c r="H31" s="9"/>
      <c r="I31" s="9"/>
    </row>
    <row r="32" spans="2:9" ht="12.75">
      <c r="B32" s="2" t="s">
        <v>218</v>
      </c>
      <c r="F32" s="10"/>
      <c r="G32" s="9"/>
      <c r="H32" s="9"/>
      <c r="I32" s="9"/>
    </row>
    <row r="33" spans="6:9" ht="12.75">
      <c r="F33" s="10"/>
      <c r="G33" s="9"/>
      <c r="H33" s="9"/>
      <c r="I33" s="9"/>
    </row>
    <row r="34" spans="1:9" ht="12.75">
      <c r="A34" s="5">
        <f>A31+1</f>
        <v>6</v>
      </c>
      <c r="B34" s="1" t="s">
        <v>193</v>
      </c>
      <c r="E34" s="9"/>
      <c r="F34" s="9"/>
      <c r="G34" s="9"/>
      <c r="H34" s="9"/>
      <c r="I34" s="9"/>
    </row>
    <row r="35" spans="2:9" ht="25.5" customHeight="1">
      <c r="B35" s="199" t="s">
        <v>219</v>
      </c>
      <c r="C35" s="199"/>
      <c r="D35" s="199"/>
      <c r="E35" s="199"/>
      <c r="F35" s="199"/>
      <c r="G35" s="199"/>
      <c r="H35" s="199"/>
      <c r="I35" s="199"/>
    </row>
    <row r="36" spans="2:9" ht="12.75">
      <c r="B36" s="14"/>
      <c r="F36" s="9"/>
      <c r="G36" s="15"/>
      <c r="H36" s="9"/>
      <c r="I36" s="9"/>
    </row>
    <row r="37" spans="1:9" ht="12.75">
      <c r="A37" s="5">
        <f>A34+1</f>
        <v>7</v>
      </c>
      <c r="B37" s="1" t="s">
        <v>37</v>
      </c>
      <c r="E37" s="9"/>
      <c r="F37" s="9"/>
      <c r="G37" s="9"/>
      <c r="H37" s="9"/>
      <c r="I37" s="9"/>
    </row>
    <row r="38" spans="2:9" ht="26.25" customHeight="1">
      <c r="B38" s="179" t="s">
        <v>38</v>
      </c>
      <c r="C38" s="199" t="s">
        <v>2</v>
      </c>
      <c r="D38" s="199"/>
      <c r="E38" s="199"/>
      <c r="F38" s="199"/>
      <c r="G38" s="199"/>
      <c r="H38" s="199"/>
      <c r="I38" s="199"/>
    </row>
    <row r="39" spans="2:9" ht="12.75">
      <c r="B39" s="16"/>
      <c r="C39" s="13"/>
      <c r="D39" s="13"/>
      <c r="E39" s="13"/>
      <c r="F39" s="13"/>
      <c r="G39" s="13"/>
      <c r="H39" s="13"/>
      <c r="I39" s="13"/>
    </row>
    <row r="40" spans="2:7" ht="12.75">
      <c r="B40" s="16"/>
      <c r="C40" s="17"/>
      <c r="D40" s="17"/>
      <c r="E40" s="18" t="s">
        <v>26</v>
      </c>
      <c r="F40" s="17"/>
      <c r="G40" s="18" t="s">
        <v>26</v>
      </c>
    </row>
    <row r="41" spans="2:7" ht="25.5">
      <c r="B41" s="16"/>
      <c r="C41" s="17"/>
      <c r="D41" s="17"/>
      <c r="E41" s="18" t="s">
        <v>27</v>
      </c>
      <c r="F41" s="17"/>
      <c r="G41" s="18" t="s">
        <v>39</v>
      </c>
    </row>
    <row r="42" spans="2:7" ht="12.75">
      <c r="B42" s="16"/>
      <c r="C42" s="17"/>
      <c r="D42" s="17"/>
      <c r="E42" s="8">
        <v>36891</v>
      </c>
      <c r="F42" s="17"/>
      <c r="G42" s="8">
        <v>36891</v>
      </c>
    </row>
    <row r="43" spans="2:7" ht="12.75">
      <c r="B43" s="16"/>
      <c r="C43" s="17"/>
      <c r="D43" s="17"/>
      <c r="E43" s="19" t="s">
        <v>29</v>
      </c>
      <c r="F43" s="17"/>
      <c r="G43" s="18" t="s">
        <v>29</v>
      </c>
    </row>
    <row r="44" spans="2:7" ht="12.75">
      <c r="B44" s="16"/>
      <c r="D44" s="17" t="s">
        <v>34</v>
      </c>
      <c r="E44" s="65">
        <v>0</v>
      </c>
      <c r="F44" s="17"/>
      <c r="G44" s="65">
        <v>0</v>
      </c>
    </row>
    <row r="45" spans="2:7" ht="12.75">
      <c r="B45" s="16"/>
      <c r="D45" s="17" t="s">
        <v>35</v>
      </c>
      <c r="E45" s="66">
        <v>0</v>
      </c>
      <c r="F45" s="17"/>
      <c r="G45" s="67">
        <v>7654</v>
      </c>
    </row>
    <row r="46" spans="2:7" ht="12.75">
      <c r="B46" s="16"/>
      <c r="D46" s="68" t="s">
        <v>36</v>
      </c>
      <c r="E46" s="69">
        <v>0</v>
      </c>
      <c r="F46" s="17"/>
      <c r="G46" s="70">
        <v>4837</v>
      </c>
    </row>
    <row r="47" spans="2:9" ht="12.75">
      <c r="B47" s="16"/>
      <c r="C47" s="13"/>
      <c r="D47" s="13"/>
      <c r="E47" s="13"/>
      <c r="F47" s="13"/>
      <c r="G47" s="13"/>
      <c r="H47" s="13"/>
      <c r="I47" s="13"/>
    </row>
    <row r="48" spans="2:9" ht="12.75">
      <c r="B48" s="180" t="s">
        <v>40</v>
      </c>
      <c r="C48" s="181" t="s">
        <v>3</v>
      </c>
      <c r="E48" s="9"/>
      <c r="F48" s="9"/>
      <c r="G48" s="9"/>
      <c r="H48" s="9"/>
      <c r="I48" s="9"/>
    </row>
    <row r="49" spans="5:9" ht="12.75">
      <c r="E49" s="9"/>
      <c r="F49" s="9"/>
      <c r="G49" s="9"/>
      <c r="H49" s="9"/>
      <c r="I49" s="9"/>
    </row>
    <row r="50" spans="6:9" ht="12.75">
      <c r="F50" s="9"/>
      <c r="G50" s="7" t="s">
        <v>29</v>
      </c>
      <c r="H50" s="9"/>
      <c r="I50" s="9"/>
    </row>
    <row r="51" spans="4:9" ht="12.75">
      <c r="D51" s="20" t="s">
        <v>41</v>
      </c>
      <c r="F51" s="9"/>
      <c r="G51" s="21">
        <v>4274</v>
      </c>
      <c r="H51" s="9"/>
      <c r="I51" s="9"/>
    </row>
    <row r="52" spans="4:9" ht="12.75">
      <c r="D52" s="20" t="s">
        <v>42</v>
      </c>
      <c r="F52" s="9"/>
      <c r="G52" s="10">
        <v>0</v>
      </c>
      <c r="H52" s="9"/>
      <c r="I52" s="9"/>
    </row>
    <row r="53" spans="4:9" ht="13.5" thickBot="1">
      <c r="D53" s="20" t="s">
        <v>43</v>
      </c>
      <c r="F53" s="9"/>
      <c r="G53" s="12">
        <v>4274</v>
      </c>
      <c r="H53" s="9"/>
      <c r="I53" s="9"/>
    </row>
    <row r="54" spans="4:9" ht="14.25" thickBot="1" thickTop="1">
      <c r="D54" s="20" t="s">
        <v>194</v>
      </c>
      <c r="F54" s="9"/>
      <c r="G54" s="22">
        <v>3039</v>
      </c>
      <c r="H54" s="9"/>
      <c r="I54" s="9"/>
    </row>
    <row r="55" spans="3:9" ht="13.5" thickTop="1">
      <c r="C55" s="14"/>
      <c r="F55" s="9"/>
      <c r="G55" s="23"/>
      <c r="H55" s="9"/>
      <c r="I55" s="9"/>
    </row>
    <row r="56" spans="1:2" ht="12.75">
      <c r="A56" s="5">
        <f>A37+1</f>
        <v>8</v>
      </c>
      <c r="B56" s="1" t="s">
        <v>185</v>
      </c>
    </row>
    <row r="57" spans="2:9" ht="12.75" customHeight="1">
      <c r="B57" s="20" t="s">
        <v>220</v>
      </c>
      <c r="C57" s="26"/>
      <c r="D57" s="26"/>
      <c r="E57" s="26"/>
      <c r="F57" s="26"/>
      <c r="G57" s="26"/>
      <c r="H57" s="26"/>
      <c r="I57" s="26"/>
    </row>
    <row r="58" spans="2:9" ht="12.75">
      <c r="B58" s="20" t="s">
        <v>10</v>
      </c>
      <c r="C58" s="6"/>
      <c r="D58" s="6"/>
      <c r="E58" s="6"/>
      <c r="F58" s="6"/>
      <c r="G58" s="6"/>
      <c r="H58" s="6"/>
      <c r="I58" s="6"/>
    </row>
    <row r="59" spans="1:2" ht="15.75" customHeight="1">
      <c r="A59" s="5">
        <v>9</v>
      </c>
      <c r="B59" s="1" t="s">
        <v>44</v>
      </c>
    </row>
    <row r="60" spans="2:9" s="17" customFormat="1" ht="80.25" customHeight="1">
      <c r="B60" s="161" t="s">
        <v>38</v>
      </c>
      <c r="C60" s="192" t="s">
        <v>228</v>
      </c>
      <c r="D60" s="192"/>
      <c r="E60" s="192"/>
      <c r="F60" s="192"/>
      <c r="G60" s="192"/>
      <c r="H60" s="192"/>
      <c r="I60" s="192"/>
    </row>
    <row r="61" spans="2:9" s="17" customFormat="1" ht="54" customHeight="1">
      <c r="B61" s="71"/>
      <c r="C61" s="71" t="s">
        <v>45</v>
      </c>
      <c r="D61" s="192" t="s">
        <v>171</v>
      </c>
      <c r="E61" s="192"/>
      <c r="F61" s="192"/>
      <c r="G61" s="192"/>
      <c r="H61" s="192"/>
      <c r="I61" s="192"/>
    </row>
    <row r="62" spans="2:9" s="17" customFormat="1" ht="40.5" customHeight="1">
      <c r="B62" s="71"/>
      <c r="C62" s="71" t="s">
        <v>46</v>
      </c>
      <c r="D62" s="192" t="s">
        <v>172</v>
      </c>
      <c r="E62" s="192"/>
      <c r="F62" s="192"/>
      <c r="G62" s="192"/>
      <c r="H62" s="192"/>
      <c r="I62" s="192"/>
    </row>
    <row r="63" spans="2:9" s="17" customFormat="1" ht="29.25" customHeight="1">
      <c r="B63" s="71"/>
      <c r="C63" s="71" t="s">
        <v>47</v>
      </c>
      <c r="D63" s="192" t="s">
        <v>15</v>
      </c>
      <c r="E63" s="192"/>
      <c r="F63" s="192"/>
      <c r="G63" s="192"/>
      <c r="H63" s="192"/>
      <c r="I63" s="192"/>
    </row>
    <row r="64" spans="2:9" s="17" customFormat="1" ht="45" customHeight="1">
      <c r="B64" s="71"/>
      <c r="C64" s="71" t="s">
        <v>48</v>
      </c>
      <c r="D64" s="192" t="s">
        <v>235</v>
      </c>
      <c r="E64" s="192"/>
      <c r="F64" s="192"/>
      <c r="G64" s="192"/>
      <c r="H64" s="192"/>
      <c r="I64" s="192"/>
    </row>
    <row r="65" spans="2:9" s="17" customFormat="1" ht="58.5" customHeight="1">
      <c r="B65" s="71"/>
      <c r="C65" s="192" t="s">
        <v>197</v>
      </c>
      <c r="D65" s="192"/>
      <c r="E65" s="192"/>
      <c r="F65" s="192"/>
      <c r="G65" s="192"/>
      <c r="H65" s="192"/>
      <c r="I65" s="192"/>
    </row>
    <row r="66" spans="2:9" s="17" customFormat="1" ht="57" customHeight="1">
      <c r="B66" s="71"/>
      <c r="C66" s="192" t="s">
        <v>226</v>
      </c>
      <c r="D66" s="192"/>
      <c r="E66" s="192"/>
      <c r="F66" s="192"/>
      <c r="G66" s="192"/>
      <c r="H66" s="192"/>
      <c r="I66" s="192"/>
    </row>
    <row r="67" spans="2:9" s="17" customFormat="1" ht="78.75" customHeight="1">
      <c r="B67" s="71"/>
      <c r="C67" s="192" t="s">
        <v>227</v>
      </c>
      <c r="D67" s="192"/>
      <c r="E67" s="192"/>
      <c r="F67" s="192"/>
      <c r="G67" s="192"/>
      <c r="H67" s="192"/>
      <c r="I67" s="192"/>
    </row>
    <row r="68" spans="2:9" s="17" customFormat="1" ht="6.75" customHeight="1">
      <c r="B68" s="71"/>
      <c r="C68" s="71"/>
      <c r="D68" s="71"/>
      <c r="E68" s="71"/>
      <c r="F68" s="71"/>
      <c r="G68" s="71"/>
      <c r="H68" s="71"/>
      <c r="I68" s="71"/>
    </row>
    <row r="69" spans="2:9" ht="131.25" customHeight="1">
      <c r="B69" s="161" t="s">
        <v>40</v>
      </c>
      <c r="C69" s="192" t="s">
        <v>250</v>
      </c>
      <c r="D69" s="192"/>
      <c r="E69" s="192"/>
      <c r="F69" s="192"/>
      <c r="G69" s="192"/>
      <c r="H69" s="192"/>
      <c r="I69" s="192"/>
    </row>
    <row r="70" spans="2:9" ht="6" customHeight="1">
      <c r="B70" s="161"/>
      <c r="C70" s="71"/>
      <c r="D70" s="71"/>
      <c r="E70" s="71"/>
      <c r="F70" s="71"/>
      <c r="G70" s="71"/>
      <c r="H70" s="71"/>
      <c r="I70" s="71"/>
    </row>
    <row r="71" spans="2:9" ht="54.75" customHeight="1">
      <c r="B71" s="161" t="s">
        <v>93</v>
      </c>
      <c r="C71" s="192" t="s">
        <v>225</v>
      </c>
      <c r="D71" s="192"/>
      <c r="E71" s="192"/>
      <c r="F71" s="192"/>
      <c r="G71" s="192"/>
      <c r="H71" s="192"/>
      <c r="I71" s="192"/>
    </row>
    <row r="72" spans="2:9" ht="6" customHeight="1">
      <c r="B72" s="71"/>
      <c r="C72" s="71"/>
      <c r="D72" s="71"/>
      <c r="E72" s="71"/>
      <c r="F72" s="71"/>
      <c r="G72" s="71"/>
      <c r="H72" s="71"/>
      <c r="I72" s="71"/>
    </row>
    <row r="73" spans="2:3" ht="12.75">
      <c r="B73" s="161" t="s">
        <v>109</v>
      </c>
      <c r="C73" s="17" t="s">
        <v>8</v>
      </c>
    </row>
    <row r="74" spans="2:9" ht="47.25" customHeight="1">
      <c r="B74" s="161" t="s">
        <v>120</v>
      </c>
      <c r="C74" s="192" t="s">
        <v>246</v>
      </c>
      <c r="D74" s="192"/>
      <c r="E74" s="192"/>
      <c r="F74" s="192"/>
      <c r="G74" s="192"/>
      <c r="H74" s="192"/>
      <c r="I74" s="192"/>
    </row>
    <row r="75" spans="2:9" ht="78" customHeight="1">
      <c r="B75" s="161" t="s">
        <v>190</v>
      </c>
      <c r="C75" s="192" t="s">
        <v>247</v>
      </c>
      <c r="D75" s="192"/>
      <c r="E75" s="192"/>
      <c r="F75" s="192"/>
      <c r="G75" s="192"/>
      <c r="H75" s="192"/>
      <c r="I75" s="192"/>
    </row>
    <row r="76" ht="12.75">
      <c r="C76" s="17"/>
    </row>
    <row r="77" spans="1:2" ht="12.75">
      <c r="A77" s="5">
        <v>10</v>
      </c>
      <c r="B77" s="1" t="s">
        <v>49</v>
      </c>
    </row>
    <row r="78" spans="2:9" ht="36.75" customHeight="1">
      <c r="B78" s="190" t="s">
        <v>221</v>
      </c>
      <c r="C78" s="190"/>
      <c r="D78" s="190"/>
      <c r="E78" s="190"/>
      <c r="F78" s="190"/>
      <c r="G78" s="190"/>
      <c r="H78" s="190"/>
      <c r="I78" s="190"/>
    </row>
    <row r="79" spans="2:9" ht="12.75">
      <c r="B79" s="26"/>
      <c r="D79" s="26"/>
      <c r="E79" s="26"/>
      <c r="F79" s="26"/>
      <c r="G79" s="26"/>
      <c r="H79" s="25"/>
      <c r="I79" s="25"/>
    </row>
    <row r="80" spans="1:9" ht="12.75">
      <c r="A80" s="5">
        <v>11</v>
      </c>
      <c r="B80" s="1" t="s">
        <v>50</v>
      </c>
      <c r="H80" s="25"/>
      <c r="I80" s="27"/>
    </row>
    <row r="81" spans="2:8" ht="12.75">
      <c r="B81" s="2" t="s">
        <v>180</v>
      </c>
      <c r="H81" s="25"/>
    </row>
    <row r="82" spans="2:8" ht="12.75">
      <c r="B82" s="28" t="s">
        <v>51</v>
      </c>
      <c r="E82" s="29" t="s">
        <v>52</v>
      </c>
      <c r="H82" s="25"/>
    </row>
    <row r="83" spans="2:9" ht="12.75">
      <c r="B83" s="28" t="s">
        <v>53</v>
      </c>
      <c r="E83" s="10"/>
      <c r="F83" s="9"/>
      <c r="G83" s="9"/>
      <c r="H83" s="25"/>
      <c r="I83" s="9"/>
    </row>
    <row r="84" spans="2:9" ht="12.75">
      <c r="B84" s="30" t="s">
        <v>54</v>
      </c>
      <c r="E84" s="31">
        <v>350000</v>
      </c>
      <c r="F84" s="9"/>
      <c r="G84" s="9"/>
      <c r="H84" s="25"/>
      <c r="I84" s="9"/>
    </row>
    <row r="85" spans="2:9" ht="12.75">
      <c r="B85" s="30" t="s">
        <v>55</v>
      </c>
      <c r="E85" s="32">
        <v>145162</v>
      </c>
      <c r="F85" s="9"/>
      <c r="G85" s="9"/>
      <c r="H85" s="25"/>
      <c r="I85" s="9"/>
    </row>
    <row r="86" spans="2:9" ht="12.75">
      <c r="B86" s="33" t="s">
        <v>56</v>
      </c>
      <c r="E86" s="34">
        <v>350000</v>
      </c>
      <c r="F86" s="9"/>
      <c r="G86" s="9"/>
      <c r="H86" s="25"/>
      <c r="I86" s="9"/>
    </row>
    <row r="87" spans="5:9" ht="12.75">
      <c r="E87" s="15">
        <f>SUM(E84:E86)</f>
        <v>845162</v>
      </c>
      <c r="F87" s="9"/>
      <c r="G87" s="9"/>
      <c r="H87" s="25"/>
      <c r="I87" s="9"/>
    </row>
    <row r="88" spans="2:9" ht="12.75">
      <c r="B88" s="28" t="s">
        <v>57</v>
      </c>
      <c r="E88" s="9"/>
      <c r="F88" s="9"/>
      <c r="G88" s="9"/>
      <c r="H88" s="9"/>
      <c r="I88" s="9"/>
    </row>
    <row r="89" spans="2:9" ht="12.75">
      <c r="B89" s="30" t="s">
        <v>58</v>
      </c>
      <c r="E89" s="10">
        <v>12500</v>
      </c>
      <c r="F89" s="9"/>
      <c r="G89" s="9"/>
      <c r="H89" s="9"/>
      <c r="I89" s="9"/>
    </row>
    <row r="90" spans="2:9" ht="13.5" thickBot="1">
      <c r="B90" s="4" t="s">
        <v>59</v>
      </c>
      <c r="E90" s="35">
        <f>SUM(E87:E89)</f>
        <v>857662</v>
      </c>
      <c r="F90" s="9"/>
      <c r="G90" s="9"/>
      <c r="H90" s="9"/>
      <c r="I90" s="9"/>
    </row>
    <row r="91" spans="2:9" ht="9.75" customHeight="1" thickTop="1">
      <c r="B91" s="36"/>
      <c r="E91" s="10"/>
      <c r="F91" s="9"/>
      <c r="G91" s="9"/>
      <c r="H91" s="9"/>
      <c r="I91" s="9"/>
    </row>
    <row r="92" spans="2:9" ht="12.75">
      <c r="B92" s="28" t="s">
        <v>60</v>
      </c>
      <c r="E92" s="37"/>
      <c r="F92" s="9"/>
      <c r="G92" s="9"/>
      <c r="H92" s="9"/>
      <c r="I92" s="9"/>
    </row>
    <row r="93" spans="2:9" ht="12.75">
      <c r="B93" s="28" t="s">
        <v>53</v>
      </c>
      <c r="E93" s="37"/>
      <c r="F93" s="9"/>
      <c r="G93" s="9"/>
      <c r="H93" s="9"/>
      <c r="I93" s="9"/>
    </row>
    <row r="94" spans="2:9" ht="12.75" hidden="1">
      <c r="B94" s="30" t="s">
        <v>61</v>
      </c>
      <c r="E94" s="39">
        <v>0</v>
      </c>
      <c r="F94" s="9"/>
      <c r="G94" s="9"/>
      <c r="H94" s="9"/>
      <c r="I94" s="9"/>
    </row>
    <row r="95" spans="2:9" ht="12.75" hidden="1">
      <c r="B95" s="30" t="s">
        <v>58</v>
      </c>
      <c r="E95" s="39">
        <v>0</v>
      </c>
      <c r="F95" s="9"/>
      <c r="G95" s="9"/>
      <c r="H95" s="9"/>
      <c r="I95" s="9"/>
    </row>
    <row r="96" spans="2:9" ht="12.75">
      <c r="B96" s="30" t="s">
        <v>55</v>
      </c>
      <c r="E96" s="38">
        <v>56000</v>
      </c>
      <c r="F96" s="9"/>
      <c r="G96" s="9"/>
      <c r="H96" s="9"/>
      <c r="I96" s="9"/>
    </row>
    <row r="97" spans="2:9" ht="12.75">
      <c r="B97" s="30" t="s">
        <v>62</v>
      </c>
      <c r="E97" s="40">
        <v>582</v>
      </c>
      <c r="F97" s="9"/>
      <c r="G97" s="9"/>
      <c r="H97" s="9"/>
      <c r="I97" s="9"/>
    </row>
    <row r="98" spans="5:9" ht="12.75">
      <c r="E98" s="41">
        <f>SUM(E94:E97)</f>
        <v>56582</v>
      </c>
      <c r="F98" s="9"/>
      <c r="G98" s="9"/>
      <c r="H98" s="9"/>
      <c r="I98" s="9"/>
    </row>
    <row r="99" spans="2:9" ht="12.75">
      <c r="B99" s="28" t="s">
        <v>57</v>
      </c>
      <c r="E99" s="37"/>
      <c r="F99" s="9"/>
      <c r="G99" s="9"/>
      <c r="H99" s="9"/>
      <c r="I99" s="9"/>
    </row>
    <row r="100" spans="2:9" ht="12.75" hidden="1">
      <c r="B100" s="28" t="s">
        <v>57</v>
      </c>
      <c r="E100" s="37"/>
      <c r="F100" s="9"/>
      <c r="G100" s="9"/>
      <c r="H100" s="9"/>
      <c r="I100" s="9"/>
    </row>
    <row r="101" spans="2:9" ht="12.75">
      <c r="B101" s="30" t="s">
        <v>251</v>
      </c>
      <c r="E101" s="38">
        <v>21020</v>
      </c>
      <c r="F101" s="9"/>
      <c r="G101" s="9"/>
      <c r="H101" s="9"/>
      <c r="I101" s="9"/>
    </row>
    <row r="102" spans="2:9" ht="12.75">
      <c r="B102" s="30" t="s">
        <v>63</v>
      </c>
      <c r="E102" s="39">
        <v>51200</v>
      </c>
      <c r="F102" s="9"/>
      <c r="G102" s="9"/>
      <c r="H102" s="9"/>
      <c r="I102" s="9"/>
    </row>
    <row r="103" spans="2:9" ht="12.75" hidden="1">
      <c r="B103" s="30" t="s">
        <v>58</v>
      </c>
      <c r="E103" s="39">
        <v>0</v>
      </c>
      <c r="F103" s="9"/>
      <c r="G103" s="9"/>
      <c r="H103" s="9"/>
      <c r="I103" s="9"/>
    </row>
    <row r="104" spans="2:9" ht="12.75">
      <c r="B104" s="30" t="s">
        <v>58</v>
      </c>
      <c r="E104" s="40">
        <v>12500</v>
      </c>
      <c r="F104" s="9"/>
      <c r="G104" s="9"/>
      <c r="H104" s="9"/>
      <c r="I104" s="9"/>
    </row>
    <row r="105" spans="5:9" ht="12.75">
      <c r="E105" s="41">
        <f>SUM(E101:E104)</f>
        <v>84720</v>
      </c>
      <c r="F105" s="9"/>
      <c r="G105" s="9"/>
      <c r="H105" s="9"/>
      <c r="I105" s="9"/>
    </row>
    <row r="106" spans="2:9" ht="13.5" thickBot="1">
      <c r="B106" s="1" t="s">
        <v>64</v>
      </c>
      <c r="E106" s="35">
        <f>SUM(E105,E98)</f>
        <v>141302</v>
      </c>
      <c r="F106" s="9"/>
      <c r="G106" s="9"/>
      <c r="H106" s="9"/>
      <c r="I106" s="9"/>
    </row>
    <row r="107" spans="2:9" ht="13.5" thickTop="1">
      <c r="B107" s="1"/>
      <c r="E107" s="41"/>
      <c r="F107" s="9"/>
      <c r="G107" s="9"/>
      <c r="H107" s="9"/>
      <c r="I107" s="9"/>
    </row>
    <row r="108" spans="1:9" ht="12.75">
      <c r="A108" s="5">
        <v>12</v>
      </c>
      <c r="B108" s="1" t="s">
        <v>65</v>
      </c>
      <c r="H108" s="27"/>
      <c r="I108" s="27"/>
    </row>
    <row r="109" spans="2:9" ht="12.75">
      <c r="B109" s="20" t="s">
        <v>66</v>
      </c>
      <c r="D109" s="6"/>
      <c r="E109" s="6"/>
      <c r="F109" s="6"/>
      <c r="G109" s="6"/>
      <c r="H109" s="27"/>
      <c r="I109" s="27"/>
    </row>
    <row r="111" spans="1:2" ht="12.75">
      <c r="A111" s="5">
        <v>13</v>
      </c>
      <c r="B111" s="1" t="s">
        <v>67</v>
      </c>
    </row>
    <row r="112" spans="2:8" ht="12.75" customHeight="1">
      <c r="B112" s="20" t="s">
        <v>240</v>
      </c>
      <c r="D112" s="20"/>
      <c r="F112" s="20"/>
      <c r="H112" s="20"/>
    </row>
    <row r="113" spans="4:8" ht="12.75" customHeight="1">
      <c r="D113" s="26"/>
      <c r="E113" s="26"/>
      <c r="F113" s="26"/>
      <c r="G113" s="26"/>
      <c r="H113" s="26"/>
    </row>
    <row r="114" spans="1:2" ht="12.75">
      <c r="A114" s="5">
        <v>14</v>
      </c>
      <c r="B114" s="1" t="s">
        <v>68</v>
      </c>
    </row>
    <row r="115" spans="2:7" ht="12.75">
      <c r="B115" s="16" t="s">
        <v>69</v>
      </c>
      <c r="D115" s="26"/>
      <c r="E115" s="26"/>
      <c r="F115" s="26"/>
      <c r="G115" s="26"/>
    </row>
    <row r="117" spans="1:2" ht="12.75">
      <c r="A117" s="5">
        <v>15</v>
      </c>
      <c r="B117" s="1" t="s">
        <v>70</v>
      </c>
    </row>
    <row r="118" ht="12.75">
      <c r="B118" s="2" t="s">
        <v>222</v>
      </c>
    </row>
    <row r="119" spans="5:9" ht="12.75">
      <c r="E119" s="4"/>
      <c r="F119" s="1"/>
      <c r="G119" s="42" t="s">
        <v>71</v>
      </c>
      <c r="H119" s="1"/>
      <c r="I119" s="1"/>
    </row>
    <row r="120" spans="5:9" ht="51" customHeight="1">
      <c r="E120" s="43" t="s">
        <v>211</v>
      </c>
      <c r="F120" s="7"/>
      <c r="G120" s="43" t="s">
        <v>72</v>
      </c>
      <c r="H120" s="44"/>
      <c r="I120" s="43" t="s">
        <v>73</v>
      </c>
    </row>
    <row r="121" spans="5:9" ht="12.75">
      <c r="E121" s="7" t="s">
        <v>29</v>
      </c>
      <c r="F121" s="7"/>
      <c r="G121" s="7" t="s">
        <v>29</v>
      </c>
      <c r="H121" s="44"/>
      <c r="I121" s="7" t="s">
        <v>29</v>
      </c>
    </row>
    <row r="122" ht="12.75">
      <c r="B122" s="28" t="s">
        <v>74</v>
      </c>
    </row>
    <row r="123" spans="3:9" ht="12.75">
      <c r="C123" s="20" t="s">
        <v>75</v>
      </c>
      <c r="E123" s="45">
        <v>1028617</v>
      </c>
      <c r="F123" s="45"/>
      <c r="G123" s="45">
        <v>90761</v>
      </c>
      <c r="H123" s="45"/>
      <c r="I123" s="46">
        <v>4087743</v>
      </c>
    </row>
    <row r="124" spans="3:9" ht="12.75">
      <c r="C124" s="20" t="s">
        <v>76</v>
      </c>
      <c r="E124" s="45">
        <v>256481</v>
      </c>
      <c r="F124" s="45"/>
      <c r="G124" s="45">
        <v>9707</v>
      </c>
      <c r="H124" s="45"/>
      <c r="I124" s="46">
        <v>375665</v>
      </c>
    </row>
    <row r="125" spans="3:9" ht="12.75">
      <c r="C125" s="20" t="s">
        <v>77</v>
      </c>
      <c r="E125" s="45">
        <v>291539</v>
      </c>
      <c r="F125" s="45"/>
      <c r="G125" s="45">
        <v>6303</v>
      </c>
      <c r="H125" s="45"/>
      <c r="I125" s="46">
        <v>161621</v>
      </c>
    </row>
    <row r="126" spans="3:9" ht="12.75">
      <c r="C126" s="20"/>
      <c r="E126" s="47">
        <f>SUM(E123:E125)</f>
        <v>1576637</v>
      </c>
      <c r="F126" s="45"/>
      <c r="G126" s="47">
        <f>SUM(G123:G125)</f>
        <v>106771</v>
      </c>
      <c r="H126" s="45"/>
      <c r="I126" s="47">
        <f>SUM(I123:I125)</f>
        <v>4625029</v>
      </c>
    </row>
    <row r="127" spans="3:9" ht="12.75">
      <c r="C127" s="20" t="s">
        <v>103</v>
      </c>
      <c r="E127" s="45">
        <v>7243</v>
      </c>
      <c r="F127" s="45"/>
      <c r="G127" s="45">
        <v>667</v>
      </c>
      <c r="H127" s="45"/>
      <c r="I127" s="46">
        <v>78464</v>
      </c>
    </row>
    <row r="128" spans="2:9" ht="13.5" thickBot="1">
      <c r="B128" s="30"/>
      <c r="E128" s="11">
        <f>SUM(E126:E127)</f>
        <v>1583880</v>
      </c>
      <c r="F128" s="9"/>
      <c r="G128" s="11">
        <f>SUM(G126:G127)</f>
        <v>107438</v>
      </c>
      <c r="H128" s="9"/>
      <c r="I128" s="11">
        <f>SUM(I126:I127)</f>
        <v>4703493</v>
      </c>
    </row>
    <row r="129" spans="5:9" ht="13.5" thickTop="1">
      <c r="E129" s="48"/>
      <c r="F129" s="45"/>
      <c r="G129" s="45"/>
      <c r="H129" s="45"/>
      <c r="I129" s="46"/>
    </row>
    <row r="130" spans="2:9" ht="12.75">
      <c r="B130" s="28" t="s">
        <v>78</v>
      </c>
      <c r="E130" s="9"/>
      <c r="F130" s="9"/>
      <c r="G130" s="9"/>
      <c r="H130" s="9"/>
      <c r="I130" s="9"/>
    </row>
    <row r="131" spans="3:9" ht="12.75">
      <c r="C131" s="20" t="s">
        <v>79</v>
      </c>
      <c r="E131" s="9">
        <v>1315268</v>
      </c>
      <c r="F131" s="9"/>
      <c r="G131" s="9">
        <v>96947</v>
      </c>
      <c r="H131" s="9"/>
      <c r="I131" s="9">
        <v>4342065</v>
      </c>
    </row>
    <row r="132" spans="3:9" ht="12.75">
      <c r="C132" s="20" t="s">
        <v>80</v>
      </c>
      <c r="E132" s="9">
        <v>257953</v>
      </c>
      <c r="F132" s="9"/>
      <c r="G132" s="9">
        <v>10784</v>
      </c>
      <c r="H132" s="9"/>
      <c r="I132" s="9">
        <v>354146</v>
      </c>
    </row>
    <row r="133" spans="3:9" ht="12.75">
      <c r="C133" s="20" t="s">
        <v>81</v>
      </c>
      <c r="E133" s="9">
        <v>10659</v>
      </c>
      <c r="F133" s="9"/>
      <c r="G133" s="9">
        <v>-293</v>
      </c>
      <c r="H133" s="9"/>
      <c r="I133" s="9">
        <v>7282</v>
      </c>
    </row>
    <row r="134" spans="5:9" ht="13.5" thickBot="1">
      <c r="E134" s="11">
        <f>SUM(E131:E133)</f>
        <v>1583880</v>
      </c>
      <c r="F134" s="9"/>
      <c r="G134" s="11">
        <f>SUM(G131:G133)</f>
        <v>107438</v>
      </c>
      <c r="H134" s="9"/>
      <c r="I134" s="11">
        <f>SUM(I131:I133)</f>
        <v>4703493</v>
      </c>
    </row>
    <row r="135" ht="13.5" thickTop="1"/>
    <row r="136" spans="1:9" ht="12.75">
      <c r="A136" s="2">
        <v>16</v>
      </c>
      <c r="B136" s="1" t="s">
        <v>82</v>
      </c>
      <c r="E136" s="9"/>
      <c r="F136" s="9"/>
      <c r="G136" s="9"/>
      <c r="H136" s="9"/>
      <c r="I136" s="9"/>
    </row>
    <row r="137" spans="2:9" ht="6.75" customHeight="1">
      <c r="B137" s="1"/>
      <c r="E137" s="9"/>
      <c r="F137" s="9"/>
      <c r="G137" s="9"/>
      <c r="H137" s="9"/>
      <c r="I137" s="9"/>
    </row>
    <row r="138" spans="2:9" ht="12.75">
      <c r="B138" s="26"/>
      <c r="D138" s="26"/>
      <c r="E138" s="49" t="s">
        <v>26</v>
      </c>
      <c r="F138" s="49"/>
      <c r="G138" s="49" t="s">
        <v>83</v>
      </c>
      <c r="H138" s="9"/>
      <c r="I138" s="9"/>
    </row>
    <row r="139" spans="5:9" ht="12.75">
      <c r="E139" s="50" t="s">
        <v>84</v>
      </c>
      <c r="F139" s="50"/>
      <c r="G139" s="50" t="s">
        <v>84</v>
      </c>
      <c r="H139" s="9"/>
      <c r="I139" s="9"/>
    </row>
    <row r="140" spans="5:9" ht="12.75">
      <c r="E140" s="51">
        <v>36891</v>
      </c>
      <c r="F140" s="52"/>
      <c r="G140" s="53" t="s">
        <v>85</v>
      </c>
      <c r="H140" s="9"/>
      <c r="I140" s="9"/>
    </row>
    <row r="141" spans="5:9" ht="12.75">
      <c r="E141" s="53" t="s">
        <v>29</v>
      </c>
      <c r="F141" s="52"/>
      <c r="G141" s="53" t="s">
        <v>29</v>
      </c>
      <c r="H141" s="9"/>
      <c r="I141" s="9"/>
    </row>
    <row r="142" spans="5:9" ht="12.75">
      <c r="E142" s="53"/>
      <c r="F142" s="52"/>
      <c r="G142" s="53"/>
      <c r="H142" s="9"/>
      <c r="I142" s="9"/>
    </row>
    <row r="143" spans="2:9" ht="13.5" thickBot="1">
      <c r="B143" s="2" t="s">
        <v>86</v>
      </c>
      <c r="E143" s="54">
        <f>+'Income Statement(new format)'!D12</f>
        <v>398235</v>
      </c>
      <c r="F143" s="9"/>
      <c r="G143" s="54">
        <v>430043</v>
      </c>
      <c r="H143" s="9"/>
      <c r="I143" s="9"/>
    </row>
    <row r="144" spans="2:10" ht="14.25" thickBot="1" thickTop="1">
      <c r="B144" s="2" t="s">
        <v>179</v>
      </c>
      <c r="E144" s="55">
        <f>+'Income Statement(new format)'!D23</f>
        <v>39648</v>
      </c>
      <c r="F144" s="9"/>
      <c r="G144" s="55">
        <v>45722</v>
      </c>
      <c r="H144" s="9"/>
      <c r="I144" s="9"/>
      <c r="J144" s="175"/>
    </row>
    <row r="145" spans="5:7" ht="13.5" thickTop="1">
      <c r="E145" s="45"/>
      <c r="G145" s="45"/>
    </row>
    <row r="146" spans="2:9" ht="53.25" customHeight="1">
      <c r="B146" s="197" t="s">
        <v>223</v>
      </c>
      <c r="C146" s="197"/>
      <c r="D146" s="197"/>
      <c r="E146" s="197"/>
      <c r="F146" s="197"/>
      <c r="G146" s="197"/>
      <c r="H146" s="197"/>
      <c r="I146" s="197"/>
    </row>
    <row r="147" spans="5:7" ht="12.75">
      <c r="E147" s="9"/>
      <c r="F147" s="9"/>
      <c r="G147" s="9"/>
    </row>
    <row r="148" spans="1:7" ht="12.75">
      <c r="A148" s="2">
        <v>17</v>
      </c>
      <c r="B148" s="1" t="s">
        <v>87</v>
      </c>
      <c r="E148" s="9"/>
      <c r="F148" s="9"/>
      <c r="G148" s="9"/>
    </row>
    <row r="149" spans="2:9" ht="107.25" customHeight="1">
      <c r="B149" s="192" t="s">
        <v>249</v>
      </c>
      <c r="C149" s="192"/>
      <c r="D149" s="192"/>
      <c r="E149" s="192"/>
      <c r="F149" s="192"/>
      <c r="G149" s="192"/>
      <c r="H149" s="192"/>
      <c r="I149" s="192"/>
    </row>
    <row r="150" spans="2:9" s="17" customFormat="1" ht="12.75">
      <c r="B150" s="56"/>
      <c r="C150" s="56"/>
      <c r="D150" s="56"/>
      <c r="E150" s="56"/>
      <c r="F150" s="56"/>
      <c r="G150" s="56"/>
      <c r="H150" s="56"/>
      <c r="I150" s="56"/>
    </row>
    <row r="151" spans="1:9" s="17" customFormat="1" ht="12.75">
      <c r="A151" s="17">
        <v>18</v>
      </c>
      <c r="B151" s="1" t="s">
        <v>11</v>
      </c>
      <c r="C151" s="56"/>
      <c r="D151" s="56"/>
      <c r="E151" s="56"/>
      <c r="F151" s="56"/>
      <c r="G151" s="56"/>
      <c r="H151" s="56"/>
      <c r="I151" s="56"/>
    </row>
    <row r="152" spans="2:9" s="17" customFormat="1" ht="64.5" customHeight="1">
      <c r="B152" s="185" t="s">
        <v>38</v>
      </c>
      <c r="C152" s="192" t="s">
        <v>224</v>
      </c>
      <c r="D152" s="192"/>
      <c r="E152" s="192"/>
      <c r="F152" s="192"/>
      <c r="G152" s="192"/>
      <c r="H152" s="192"/>
      <c r="I152" s="192"/>
    </row>
    <row r="153" spans="2:9" s="17" customFormat="1" ht="66.75" customHeight="1">
      <c r="B153" s="185" t="s">
        <v>40</v>
      </c>
      <c r="C153" s="192" t="s">
        <v>0</v>
      </c>
      <c r="D153" s="192"/>
      <c r="E153" s="192"/>
      <c r="F153" s="192"/>
      <c r="G153" s="192"/>
      <c r="H153" s="192"/>
      <c r="I153" s="192"/>
    </row>
    <row r="154" spans="2:9" s="17" customFormat="1" ht="12.75">
      <c r="B154" s="56"/>
      <c r="C154" s="56"/>
      <c r="D154" s="56"/>
      <c r="E154" s="56"/>
      <c r="F154" s="56"/>
      <c r="G154" s="56"/>
      <c r="H154" s="56"/>
      <c r="I154" s="56"/>
    </row>
    <row r="155" spans="1:9" ht="12.75">
      <c r="A155" s="5">
        <v>19</v>
      </c>
      <c r="B155" s="182" t="s">
        <v>88</v>
      </c>
      <c r="C155" s="17"/>
      <c r="D155" s="17"/>
      <c r="E155" s="17"/>
      <c r="F155" s="17"/>
      <c r="G155" s="17"/>
      <c r="H155" s="17"/>
      <c r="I155" s="17"/>
    </row>
    <row r="156" spans="2:10" ht="28.5" customHeight="1">
      <c r="B156" s="194" t="s">
        <v>248</v>
      </c>
      <c r="C156" s="194"/>
      <c r="D156" s="194"/>
      <c r="E156" s="194"/>
      <c r="F156" s="194"/>
      <c r="G156" s="194"/>
      <c r="H156" s="194"/>
      <c r="I156" s="194"/>
      <c r="J156" s="176"/>
    </row>
    <row r="157" spans="1:9" ht="12.75">
      <c r="A157" s="5"/>
      <c r="B157" s="71"/>
      <c r="C157" s="71"/>
      <c r="D157" s="71"/>
      <c r="E157" s="71"/>
      <c r="F157" s="71"/>
      <c r="G157" s="71"/>
      <c r="H157" s="71"/>
      <c r="I157" s="71"/>
    </row>
    <row r="158" spans="1:9" ht="12.75">
      <c r="A158" s="5">
        <v>20</v>
      </c>
      <c r="B158" s="182" t="s">
        <v>89</v>
      </c>
      <c r="C158" s="17"/>
      <c r="D158" s="17"/>
      <c r="E158" s="17"/>
      <c r="F158" s="17"/>
      <c r="G158" s="17"/>
      <c r="H158" s="17"/>
      <c r="I158" s="17"/>
    </row>
    <row r="159" spans="2:9" ht="90.75" customHeight="1">
      <c r="B159" s="193" t="s">
        <v>1</v>
      </c>
      <c r="C159" s="193"/>
      <c r="D159" s="193"/>
      <c r="E159" s="193"/>
      <c r="F159" s="193"/>
      <c r="G159" s="193"/>
      <c r="H159" s="193"/>
      <c r="I159" s="193"/>
    </row>
    <row r="161" spans="1:2" ht="12.75">
      <c r="A161" s="2">
        <v>21</v>
      </c>
      <c r="B161" s="1" t="s">
        <v>90</v>
      </c>
    </row>
    <row r="162" ht="12.75" customHeight="1">
      <c r="B162" s="2" t="s">
        <v>13</v>
      </c>
    </row>
    <row r="163" ht="12.75" customHeight="1">
      <c r="B163" s="162" t="s">
        <v>14</v>
      </c>
    </row>
    <row r="165" spans="1:2" ht="12.75">
      <c r="A165" s="2">
        <v>22</v>
      </c>
      <c r="B165" s="1" t="s">
        <v>91</v>
      </c>
    </row>
    <row r="166" spans="2:9" ht="40.5" customHeight="1">
      <c r="B166" s="196" t="s">
        <v>7</v>
      </c>
      <c r="C166" s="196"/>
      <c r="D166" s="196"/>
      <c r="E166" s="196"/>
      <c r="F166" s="196"/>
      <c r="G166" s="196"/>
      <c r="H166" s="196"/>
      <c r="I166" s="196"/>
    </row>
    <row r="167" spans="2:25" ht="33" customHeight="1">
      <c r="B167" s="58"/>
      <c r="C167" s="58"/>
      <c r="D167" s="58"/>
      <c r="E167" s="58"/>
      <c r="F167" s="58"/>
      <c r="G167" s="58"/>
      <c r="H167" s="58"/>
      <c r="I167" s="58"/>
      <c r="V167" s="95" t="s">
        <v>182</v>
      </c>
      <c r="W167" s="158" t="s">
        <v>183</v>
      </c>
      <c r="X167" s="158" t="s">
        <v>184</v>
      </c>
      <c r="Y167" s="159" t="s">
        <v>12</v>
      </c>
    </row>
    <row r="168" spans="2:25" ht="12.75">
      <c r="B168" s="58"/>
      <c r="C168" s="59"/>
      <c r="H168" s="58"/>
      <c r="I168" s="58"/>
      <c r="V168" s="151">
        <v>2000</v>
      </c>
      <c r="W168" s="149">
        <v>2</v>
      </c>
      <c r="X168" s="150">
        <v>2893655156</v>
      </c>
      <c r="Y168" s="155">
        <f>W168/100*X168/1000*0.72</f>
        <v>41668.634246400004</v>
      </c>
    </row>
    <row r="169" spans="2:25" ht="12.75">
      <c r="B169" s="58"/>
      <c r="C169" s="59"/>
      <c r="H169" s="58"/>
      <c r="I169" s="58"/>
      <c r="V169" s="152">
        <v>1999</v>
      </c>
      <c r="W169" s="153">
        <v>0.7</v>
      </c>
      <c r="X169" s="154">
        <v>2893655156</v>
      </c>
      <c r="Y169" s="156">
        <f>W169/100*X169/1000*0.72</f>
        <v>14584.021986239997</v>
      </c>
    </row>
    <row r="170" spans="2:14" ht="15.75" customHeight="1">
      <c r="B170" s="58"/>
      <c r="C170" s="59"/>
      <c r="H170" s="58"/>
      <c r="I170" s="58"/>
      <c r="N170" s="48"/>
    </row>
    <row r="171" spans="2:9" ht="12.75">
      <c r="B171" s="58"/>
      <c r="C171" s="58"/>
      <c r="D171" s="163" t="s">
        <v>186</v>
      </c>
      <c r="E171" s="58"/>
      <c r="F171" s="58"/>
      <c r="G171" s="58"/>
      <c r="H171" s="58"/>
      <c r="I171" s="58"/>
    </row>
    <row r="172" spans="2:9" ht="12.75">
      <c r="B172" s="58"/>
      <c r="C172" s="58"/>
      <c r="D172" s="58"/>
      <c r="E172" s="58"/>
      <c r="F172" s="58"/>
      <c r="G172" s="58"/>
      <c r="H172" s="58"/>
      <c r="I172" s="58"/>
    </row>
    <row r="173" spans="2:9" ht="37.5" customHeight="1">
      <c r="B173" s="195" t="s">
        <v>4</v>
      </c>
      <c r="C173" s="195"/>
      <c r="D173" s="195"/>
      <c r="E173" s="195"/>
      <c r="F173" s="195"/>
      <c r="G173" s="195"/>
      <c r="H173" s="195"/>
      <c r="I173" s="195"/>
    </row>
    <row r="174" spans="2:9" ht="12.75">
      <c r="B174" s="58"/>
      <c r="C174" s="58"/>
      <c r="D174" s="58"/>
      <c r="E174" s="58"/>
      <c r="F174" s="58"/>
      <c r="G174" s="58"/>
      <c r="H174" s="58"/>
      <c r="I174" s="58"/>
    </row>
    <row r="175" spans="2:9" ht="12.75" customHeight="1">
      <c r="B175" s="2" t="s">
        <v>92</v>
      </c>
      <c r="C175" s="160"/>
      <c r="D175" s="160"/>
      <c r="E175" s="160"/>
      <c r="F175" s="160"/>
      <c r="G175" s="160"/>
      <c r="H175" s="160"/>
      <c r="I175" s="160"/>
    </row>
    <row r="176" spans="2:9" ht="3" customHeight="1">
      <c r="B176" s="58"/>
      <c r="C176" s="58"/>
      <c r="D176" s="58"/>
      <c r="E176" s="58"/>
      <c r="F176" s="58"/>
      <c r="G176" s="58"/>
      <c r="H176" s="58"/>
      <c r="I176" s="58"/>
    </row>
    <row r="177" spans="2:9" ht="26.25" customHeight="1">
      <c r="B177" s="183" t="s">
        <v>38</v>
      </c>
      <c r="C177" s="195" t="s">
        <v>5</v>
      </c>
      <c r="D177" s="195"/>
      <c r="E177" s="195"/>
      <c r="F177" s="195"/>
      <c r="G177" s="195"/>
      <c r="H177" s="195"/>
      <c r="I177" s="195"/>
    </row>
    <row r="178" spans="2:9" ht="4.5" customHeight="1">
      <c r="B178" s="184"/>
      <c r="C178" s="58"/>
      <c r="D178" s="58"/>
      <c r="E178" s="58"/>
      <c r="F178" s="58"/>
      <c r="G178" s="58"/>
      <c r="H178" s="58"/>
      <c r="I178" s="58"/>
    </row>
    <row r="179" spans="1:9" ht="24.75" customHeight="1">
      <c r="A179" s="71"/>
      <c r="B179" s="161" t="s">
        <v>40</v>
      </c>
      <c r="C179" s="195" t="s">
        <v>6</v>
      </c>
      <c r="D179" s="195"/>
      <c r="E179" s="195"/>
      <c r="F179" s="195"/>
      <c r="G179" s="195"/>
      <c r="H179" s="195"/>
      <c r="I179" s="195"/>
    </row>
    <row r="180" spans="2:9" ht="3.75" customHeight="1">
      <c r="B180" s="184"/>
      <c r="C180" s="57"/>
      <c r="D180" s="57"/>
      <c r="E180" s="57"/>
      <c r="F180" s="57"/>
      <c r="G180" s="57"/>
      <c r="H180" s="57"/>
      <c r="I180" s="57"/>
    </row>
    <row r="181" spans="2:9" ht="26.25" customHeight="1">
      <c r="B181" s="161" t="s">
        <v>93</v>
      </c>
      <c r="C181" s="195" t="s">
        <v>94</v>
      </c>
      <c r="D181" s="195"/>
      <c r="E181" s="195"/>
      <c r="F181" s="195"/>
      <c r="G181" s="195"/>
      <c r="H181" s="195"/>
      <c r="I181" s="195"/>
    </row>
    <row r="182" spans="2:9" ht="32.25" customHeight="1">
      <c r="B182" s="58"/>
      <c r="C182" s="57"/>
      <c r="D182" s="57"/>
      <c r="E182" s="57"/>
      <c r="F182" s="57"/>
      <c r="G182" s="57"/>
      <c r="H182" s="57"/>
      <c r="I182" s="57"/>
    </row>
    <row r="183" spans="1:9" ht="12.75">
      <c r="A183" s="2">
        <v>23</v>
      </c>
      <c r="B183" s="1" t="s">
        <v>195</v>
      </c>
      <c r="C183" s="58"/>
      <c r="D183" s="58"/>
      <c r="E183" s="58"/>
      <c r="F183" s="58"/>
      <c r="G183" s="58"/>
      <c r="H183" s="58"/>
      <c r="I183" s="57"/>
    </row>
    <row r="184" spans="2:9" ht="40.5" customHeight="1">
      <c r="B184" s="183" t="s">
        <v>38</v>
      </c>
      <c r="C184" s="190" t="s">
        <v>196</v>
      </c>
      <c r="D184" s="190"/>
      <c r="E184" s="190"/>
      <c r="F184" s="190"/>
      <c r="G184" s="190"/>
      <c r="H184" s="190"/>
      <c r="I184" s="190"/>
    </row>
    <row r="185" spans="2:9" ht="5.25" customHeight="1">
      <c r="B185" s="6"/>
      <c r="C185" s="6"/>
      <c r="D185" s="6"/>
      <c r="E185" s="6"/>
      <c r="F185" s="6"/>
      <c r="G185" s="6"/>
      <c r="H185" s="6"/>
      <c r="I185" s="6"/>
    </row>
    <row r="186" spans="2:10" ht="27" customHeight="1">
      <c r="B186" s="183" t="s">
        <v>40</v>
      </c>
      <c r="C186" s="191" t="s">
        <v>239</v>
      </c>
      <c r="D186" s="191"/>
      <c r="E186" s="191"/>
      <c r="F186" s="191"/>
      <c r="G186" s="191"/>
      <c r="H186" s="191"/>
      <c r="I186" s="191"/>
      <c r="J186" s="176"/>
    </row>
    <row r="187" spans="2:9" ht="12.75">
      <c r="B187" s="58"/>
      <c r="C187" s="57"/>
      <c r="D187" s="57"/>
      <c r="E187" s="57"/>
      <c r="F187" s="57"/>
      <c r="G187" s="57"/>
      <c r="H187" s="57"/>
      <c r="I187" s="57"/>
    </row>
    <row r="188" ht="12.75">
      <c r="B188" s="2" t="s">
        <v>9</v>
      </c>
    </row>
    <row r="190" ht="12.75">
      <c r="B190" s="28"/>
    </row>
  </sheetData>
  <mergeCells count="31">
    <mergeCell ref="B35:I35"/>
    <mergeCell ref="C74:I74"/>
    <mergeCell ref="C71:I71"/>
    <mergeCell ref="C65:I65"/>
    <mergeCell ref="A3:I3"/>
    <mergeCell ref="B9:I9"/>
    <mergeCell ref="C38:I38"/>
    <mergeCell ref="B29:I29"/>
    <mergeCell ref="C60:I60"/>
    <mergeCell ref="D61:I61"/>
    <mergeCell ref="D62:I62"/>
    <mergeCell ref="B149:I149"/>
    <mergeCell ref="B156:I156"/>
    <mergeCell ref="D63:I63"/>
    <mergeCell ref="D64:I64"/>
    <mergeCell ref="C75:I75"/>
    <mergeCell ref="B146:I146"/>
    <mergeCell ref="B78:I78"/>
    <mergeCell ref="C66:I66"/>
    <mergeCell ref="C67:I67"/>
    <mergeCell ref="C69:I69"/>
    <mergeCell ref="C184:I184"/>
    <mergeCell ref="C186:I186"/>
    <mergeCell ref="C152:I152"/>
    <mergeCell ref="C153:I153"/>
    <mergeCell ref="B159:I159"/>
    <mergeCell ref="C179:I179"/>
    <mergeCell ref="C181:I181"/>
    <mergeCell ref="B173:I173"/>
    <mergeCell ref="C177:I177"/>
    <mergeCell ref="B166:I166"/>
  </mergeCells>
  <printOptions horizontalCentered="1"/>
  <pageMargins left="0" right="0" top="0.2" bottom="0.3" header="0.25" footer="0.25"/>
  <pageSetup blackAndWhite="1" horizontalDpi="600" verticalDpi="600" orientation="portrait" paperSize="9" scale="87" r:id="rId3"/>
  <headerFooter alignWithMargins="0">
    <oddFooter>&amp;C&amp;"CG Times,Regular"&amp;P+2</oddFooter>
  </headerFooter>
  <rowBreaks count="4" manualBreakCount="4">
    <brk id="58" max="9" man="1"/>
    <brk id="79" max="9" man="1"/>
    <brk id="146" max="9" man="1"/>
    <brk id="181" max="8"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K48"/>
  <sheetViews>
    <sheetView zoomScale="90" zoomScaleNormal="90" zoomScaleSheetLayoutView="100" workbookViewId="0" topLeftCell="A1">
      <pane xSplit="3" ySplit="10" topLeftCell="D11" activePane="bottomRight" state="frozen"/>
      <selection pane="topLeft" activeCell="A1" sqref="A1"/>
      <selection pane="topRight" activeCell="F1" sqref="F1"/>
      <selection pane="bottomLeft" activeCell="A11" sqref="A11"/>
      <selection pane="bottomRight" activeCell="D13" sqref="D13"/>
    </sheetView>
  </sheetViews>
  <sheetFormatPr defaultColWidth="9.00390625" defaultRowHeight="12.75"/>
  <cols>
    <col min="1" max="1" width="6.00390625" style="78" customWidth="1"/>
    <col min="2" max="2" width="4.625" style="78" customWidth="1"/>
    <col min="3" max="3" width="40.50390625" style="78" customWidth="1"/>
    <col min="4" max="4" width="13.125" style="78" customWidth="1"/>
    <col min="5" max="5" width="2.375" style="78" customWidth="1"/>
    <col min="6" max="6" width="14.00390625" style="78" customWidth="1"/>
    <col min="7" max="7" width="2.50390625" style="78" customWidth="1"/>
    <col min="8" max="8" width="13.625" style="78" customWidth="1"/>
    <col min="9" max="9" width="2.50390625" style="78" customWidth="1"/>
    <col min="10" max="10" width="15.50390625" style="78" customWidth="1"/>
    <col min="11" max="11" width="5.875" style="72" customWidth="1"/>
    <col min="12" max="16384" width="8.875" style="2" customWidth="1"/>
  </cols>
  <sheetData>
    <row r="1" spans="1:10" ht="15">
      <c r="A1" s="77" t="s">
        <v>16</v>
      </c>
      <c r="F1" s="79"/>
      <c r="J1" s="80"/>
    </row>
    <row r="2" ht="15">
      <c r="A2" s="77" t="s">
        <v>17</v>
      </c>
    </row>
    <row r="3" ht="15">
      <c r="A3" s="77" t="s">
        <v>176</v>
      </c>
    </row>
    <row r="4" ht="15">
      <c r="A4" s="75" t="s">
        <v>18</v>
      </c>
    </row>
    <row r="5" ht="15"/>
    <row r="6" ht="15">
      <c r="A6" s="77" t="s">
        <v>95</v>
      </c>
    </row>
    <row r="7" spans="2:10" ht="29.25" customHeight="1">
      <c r="B7" s="76"/>
      <c r="C7" s="76"/>
      <c r="D7" s="187" t="s">
        <v>96</v>
      </c>
      <c r="E7" s="188"/>
      <c r="F7" s="189"/>
      <c r="G7" s="77"/>
      <c r="H7" s="187" t="s">
        <v>97</v>
      </c>
      <c r="I7" s="188"/>
      <c r="J7" s="189"/>
    </row>
    <row r="8" spans="2:10" ht="53.25" customHeight="1">
      <c r="B8" s="76"/>
      <c r="C8" s="76"/>
      <c r="D8" s="81" t="s">
        <v>98</v>
      </c>
      <c r="E8" s="81"/>
      <c r="F8" s="81" t="s">
        <v>99</v>
      </c>
      <c r="G8" s="82"/>
      <c r="H8" s="81" t="s">
        <v>100</v>
      </c>
      <c r="I8" s="83"/>
      <c r="J8" s="81" t="s">
        <v>101</v>
      </c>
    </row>
    <row r="9" spans="2:10" ht="15">
      <c r="B9" s="76"/>
      <c r="C9" s="76"/>
      <c r="D9" s="84">
        <v>36891</v>
      </c>
      <c r="E9" s="81"/>
      <c r="F9" s="84">
        <v>36525</v>
      </c>
      <c r="G9" s="77"/>
      <c r="H9" s="84">
        <v>36891</v>
      </c>
      <c r="I9" s="85"/>
      <c r="J9" s="84">
        <v>36525</v>
      </c>
    </row>
    <row r="10" spans="2:10" ht="15">
      <c r="B10" s="76"/>
      <c r="C10" s="76"/>
      <c r="D10" s="79" t="s">
        <v>29</v>
      </c>
      <c r="E10" s="79"/>
      <c r="F10" s="79" t="s">
        <v>29</v>
      </c>
      <c r="G10" s="77"/>
      <c r="H10" s="79" t="s">
        <v>29</v>
      </c>
      <c r="I10" s="85"/>
      <c r="J10" s="79" t="s">
        <v>29</v>
      </c>
    </row>
    <row r="11" spans="1:10" s="72" customFormat="1" ht="15">
      <c r="A11" s="86"/>
      <c r="B11" s="87"/>
      <c r="C11" s="87"/>
      <c r="D11" s="86"/>
      <c r="E11" s="86"/>
      <c r="F11" s="86"/>
      <c r="G11" s="86"/>
      <c r="H11" s="86"/>
      <c r="I11" s="86"/>
      <c r="J11" s="86"/>
    </row>
    <row r="12" spans="1:11" s="72" customFormat="1" ht="15">
      <c r="A12" s="88" t="s">
        <v>102</v>
      </c>
      <c r="C12" s="87" t="s">
        <v>181</v>
      </c>
      <c r="D12" s="89">
        <v>398235</v>
      </c>
      <c r="E12" s="90"/>
      <c r="F12" s="91">
        <v>177786.1</v>
      </c>
      <c r="G12" s="90"/>
      <c r="H12" s="91">
        <v>1576637</v>
      </c>
      <c r="I12" s="90"/>
      <c r="J12" s="92">
        <v>1179077</v>
      </c>
      <c r="K12" s="73"/>
    </row>
    <row r="13" spans="1:11" s="72" customFormat="1" ht="15">
      <c r="A13" s="88" t="s">
        <v>40</v>
      </c>
      <c r="C13" s="87" t="s">
        <v>103</v>
      </c>
      <c r="D13" s="91">
        <v>62</v>
      </c>
      <c r="E13" s="91"/>
      <c r="F13" s="91">
        <v>0</v>
      </c>
      <c r="G13" s="93"/>
      <c r="H13" s="91">
        <v>4926</v>
      </c>
      <c r="I13" s="90"/>
      <c r="J13" s="91">
        <v>0</v>
      </c>
      <c r="K13" s="74"/>
    </row>
    <row r="14" spans="1:10" s="72" customFormat="1" ht="15.75" thickBot="1">
      <c r="A14" s="88" t="s">
        <v>93</v>
      </c>
      <c r="B14" s="157"/>
      <c r="C14" s="87" t="s">
        <v>104</v>
      </c>
      <c r="D14" s="94">
        <v>624</v>
      </c>
      <c r="E14" s="91"/>
      <c r="F14" s="94">
        <v>3050</v>
      </c>
      <c r="G14" s="93"/>
      <c r="H14" s="94">
        <v>2317</v>
      </c>
      <c r="I14" s="90"/>
      <c r="J14" s="96">
        <v>22431</v>
      </c>
    </row>
    <row r="15" spans="1:10" s="72" customFormat="1" ht="15.75" thickTop="1">
      <c r="A15" s="88"/>
      <c r="B15" s="88"/>
      <c r="C15" s="87"/>
      <c r="D15" s="90"/>
      <c r="E15" s="90"/>
      <c r="F15" s="90"/>
      <c r="G15" s="90"/>
      <c r="H15" s="90"/>
      <c r="I15" s="90"/>
      <c r="J15" s="97"/>
    </row>
    <row r="16" spans="1:11" s="72" customFormat="1" ht="60.75" customHeight="1">
      <c r="A16" s="88" t="s">
        <v>105</v>
      </c>
      <c r="B16" s="157"/>
      <c r="C16" s="98" t="s">
        <v>106</v>
      </c>
      <c r="D16" s="90">
        <v>105573</v>
      </c>
      <c r="E16" s="90"/>
      <c r="F16" s="90">
        <v>47338.19399999999</v>
      </c>
      <c r="G16" s="90"/>
      <c r="H16" s="90">
        <v>371769</v>
      </c>
      <c r="I16" s="90"/>
      <c r="J16" s="92">
        <v>195729</v>
      </c>
      <c r="K16" s="73"/>
    </row>
    <row r="17" spans="1:11" s="72" customFormat="1" ht="15">
      <c r="A17" s="88" t="s">
        <v>40</v>
      </c>
      <c r="B17" s="157"/>
      <c r="C17" s="87" t="s">
        <v>107</v>
      </c>
      <c r="D17" s="90">
        <v>-20825</v>
      </c>
      <c r="E17" s="90"/>
      <c r="F17" s="90">
        <v>-32367</v>
      </c>
      <c r="G17" s="90"/>
      <c r="H17" s="90">
        <v>-86821</v>
      </c>
      <c r="I17" s="90"/>
      <c r="J17" s="92">
        <v>-74874</v>
      </c>
      <c r="K17" s="73"/>
    </row>
    <row r="18" spans="1:11" s="72" customFormat="1" ht="15">
      <c r="A18" s="88" t="s">
        <v>93</v>
      </c>
      <c r="B18" s="157"/>
      <c r="C18" s="87" t="s">
        <v>108</v>
      </c>
      <c r="D18" s="90">
        <v>-41894</v>
      </c>
      <c r="E18" s="90"/>
      <c r="F18" s="90">
        <v>-45431.01666666666</v>
      </c>
      <c r="G18" s="90"/>
      <c r="H18" s="90">
        <v>-173781</v>
      </c>
      <c r="I18" s="90"/>
      <c r="J18" s="92">
        <v>-141701</v>
      </c>
      <c r="K18" s="73"/>
    </row>
    <row r="19" spans="1:10" s="72" customFormat="1" ht="15">
      <c r="A19" s="88" t="s">
        <v>109</v>
      </c>
      <c r="B19" s="157"/>
      <c r="C19" s="87" t="s">
        <v>110</v>
      </c>
      <c r="D19" s="90">
        <v>0</v>
      </c>
      <c r="E19" s="90"/>
      <c r="F19" s="90">
        <v>0</v>
      </c>
      <c r="G19" s="90"/>
      <c r="H19" s="90">
        <v>0</v>
      </c>
      <c r="I19" s="90"/>
      <c r="J19" s="90">
        <v>0</v>
      </c>
    </row>
    <row r="20" spans="1:10" s="72" customFormat="1" ht="45" customHeight="1">
      <c r="A20" s="88" t="s">
        <v>111</v>
      </c>
      <c r="B20" s="157"/>
      <c r="C20" s="98" t="s">
        <v>112</v>
      </c>
      <c r="D20" s="99">
        <f>SUM(D16:D19)</f>
        <v>42854</v>
      </c>
      <c r="E20" s="90"/>
      <c r="F20" s="99">
        <f>SUM(F16:F19)</f>
        <v>-30459.822666666674</v>
      </c>
      <c r="G20" s="90"/>
      <c r="H20" s="99">
        <f>SUM(H16:H19)</f>
        <v>111167</v>
      </c>
      <c r="I20" s="90"/>
      <c r="J20" s="99">
        <f>SUM(J16:J19)</f>
        <v>-20846</v>
      </c>
    </row>
    <row r="21" spans="1:10" s="72" customFormat="1" ht="17.25" customHeight="1">
      <c r="A21" s="88" t="s">
        <v>113</v>
      </c>
      <c r="B21" s="157"/>
      <c r="C21" s="100" t="s">
        <v>114</v>
      </c>
      <c r="D21" s="90">
        <v>-3206</v>
      </c>
      <c r="E21" s="90"/>
      <c r="F21" s="90">
        <v>-493.02344400000004</v>
      </c>
      <c r="G21" s="90"/>
      <c r="H21" s="90">
        <v>-3729</v>
      </c>
      <c r="I21" s="90"/>
      <c r="J21" s="92">
        <v>-830</v>
      </c>
    </row>
    <row r="22" spans="1:10" s="72" customFormat="1" ht="15">
      <c r="A22" s="88" t="s">
        <v>115</v>
      </c>
      <c r="B22" s="157"/>
      <c r="C22" s="87" t="s">
        <v>116</v>
      </c>
      <c r="D22" s="99"/>
      <c r="E22" s="90"/>
      <c r="F22" s="99"/>
      <c r="G22" s="90"/>
      <c r="H22" s="99"/>
      <c r="I22" s="90"/>
      <c r="J22" s="101"/>
    </row>
    <row r="23" spans="1:10" s="72" customFormat="1" ht="15">
      <c r="A23" s="88"/>
      <c r="B23" s="157"/>
      <c r="C23" s="87" t="s">
        <v>117</v>
      </c>
      <c r="D23" s="90">
        <f>SUM(D20:D21)</f>
        <v>39648</v>
      </c>
      <c r="E23" s="90"/>
      <c r="F23" s="90">
        <f>SUM(F20:F21)</f>
        <v>-30952.846110666673</v>
      </c>
      <c r="G23" s="90"/>
      <c r="H23" s="90">
        <f>SUM(H20:H21)</f>
        <v>107438</v>
      </c>
      <c r="I23" s="90"/>
      <c r="J23" s="90">
        <f>SUM(J20:J21)</f>
        <v>-21676</v>
      </c>
    </row>
    <row r="24" spans="1:10" s="72" customFormat="1" ht="15">
      <c r="A24" s="88" t="s">
        <v>118</v>
      </c>
      <c r="B24" s="157"/>
      <c r="C24" s="87" t="s">
        <v>119</v>
      </c>
      <c r="D24" s="90">
        <f>Notes!E27</f>
        <v>-4415</v>
      </c>
      <c r="E24" s="90"/>
      <c r="F24" s="90">
        <v>7496.826045</v>
      </c>
      <c r="G24" s="90"/>
      <c r="H24" s="90">
        <f>Notes!G27</f>
        <v>-20488</v>
      </c>
      <c r="I24" s="90"/>
      <c r="J24" s="92">
        <v>3727</v>
      </c>
    </row>
    <row r="25" spans="1:10" s="72" customFormat="1" ht="15">
      <c r="A25" s="88" t="s">
        <v>120</v>
      </c>
      <c r="B25" s="88" t="s">
        <v>120</v>
      </c>
      <c r="C25" s="87" t="s">
        <v>121</v>
      </c>
      <c r="D25" s="99"/>
      <c r="E25" s="90"/>
      <c r="F25" s="99"/>
      <c r="G25" s="90"/>
      <c r="H25" s="99"/>
      <c r="I25" s="90"/>
      <c r="J25" s="101"/>
    </row>
    <row r="26" spans="1:10" s="72" customFormat="1" ht="15">
      <c r="A26" s="88"/>
      <c r="B26" s="88"/>
      <c r="C26" s="87" t="s">
        <v>122</v>
      </c>
      <c r="D26" s="90">
        <f>SUM(D23:D24)</f>
        <v>35233</v>
      </c>
      <c r="E26" s="90"/>
      <c r="F26" s="90">
        <f>SUM(F23:F24)</f>
        <v>-23456.02006566667</v>
      </c>
      <c r="G26" s="90"/>
      <c r="H26" s="90">
        <f>SUM(H23:H24)</f>
        <v>86950</v>
      </c>
      <c r="I26" s="90"/>
      <c r="J26" s="90">
        <f>SUM(J23:J24)</f>
        <v>-17949</v>
      </c>
    </row>
    <row r="27" spans="1:10" s="72" customFormat="1" ht="14.25" customHeight="1">
      <c r="A27" s="88"/>
      <c r="B27" s="88" t="s">
        <v>190</v>
      </c>
      <c r="C27" s="87" t="s">
        <v>123</v>
      </c>
      <c r="D27" s="90">
        <v>-3732</v>
      </c>
      <c r="E27" s="90"/>
      <c r="F27" s="90">
        <v>7102.802458243758</v>
      </c>
      <c r="G27" s="90"/>
      <c r="H27" s="90">
        <v>-6597</v>
      </c>
      <c r="I27" s="90"/>
      <c r="J27" s="92">
        <v>9128</v>
      </c>
    </row>
    <row r="28" spans="1:10" s="72" customFormat="1" ht="14.25" customHeight="1">
      <c r="A28" s="88" t="s">
        <v>124</v>
      </c>
      <c r="B28" s="157"/>
      <c r="C28" s="87" t="s">
        <v>125</v>
      </c>
      <c r="D28" s="90">
        <v>0</v>
      </c>
      <c r="E28" s="90"/>
      <c r="F28" s="90">
        <v>0</v>
      </c>
      <c r="G28" s="90"/>
      <c r="H28" s="90">
        <v>0</v>
      </c>
      <c r="I28" s="90"/>
      <c r="J28" s="90">
        <v>0</v>
      </c>
    </row>
    <row r="29" spans="1:10" s="72" customFormat="1" ht="15">
      <c r="A29" s="88" t="s">
        <v>126</v>
      </c>
      <c r="B29" s="157"/>
      <c r="C29" s="87" t="s">
        <v>127</v>
      </c>
      <c r="D29" s="99"/>
      <c r="E29" s="90"/>
      <c r="F29" s="99"/>
      <c r="G29" s="90"/>
      <c r="H29" s="99"/>
      <c r="I29" s="90"/>
      <c r="J29" s="101"/>
    </row>
    <row r="30" spans="1:11" s="72" customFormat="1" ht="15">
      <c r="A30" s="88"/>
      <c r="B30" s="157"/>
      <c r="C30" s="87" t="s">
        <v>128</v>
      </c>
      <c r="D30" s="90">
        <f>SUM(D26:D28)</f>
        <v>31501</v>
      </c>
      <c r="E30" s="90"/>
      <c r="F30" s="90">
        <f>SUM(F26:F28)</f>
        <v>-16353.217607422914</v>
      </c>
      <c r="G30" s="90"/>
      <c r="H30" s="90">
        <f>SUM(H26:H28)</f>
        <v>80353</v>
      </c>
      <c r="I30" s="90"/>
      <c r="J30" s="90">
        <f>SUM(J26:J28)</f>
        <v>-8821</v>
      </c>
      <c r="K30" s="9"/>
    </row>
    <row r="31" spans="1:10" s="72" customFormat="1" ht="15">
      <c r="A31" s="88" t="s">
        <v>129</v>
      </c>
      <c r="B31" s="88" t="s">
        <v>120</v>
      </c>
      <c r="C31" s="87" t="s">
        <v>187</v>
      </c>
      <c r="D31" s="89">
        <v>0</v>
      </c>
      <c r="E31" s="90"/>
      <c r="F31" s="90">
        <v>0</v>
      </c>
      <c r="G31" s="90"/>
      <c r="H31" s="90">
        <v>0</v>
      </c>
      <c r="I31" s="90"/>
      <c r="J31" s="102">
        <v>0</v>
      </c>
    </row>
    <row r="32" spans="1:10" s="72" customFormat="1" ht="15">
      <c r="A32" s="88"/>
      <c r="B32" s="88" t="s">
        <v>190</v>
      </c>
      <c r="C32" s="87" t="s">
        <v>123</v>
      </c>
      <c r="D32" s="89">
        <v>0</v>
      </c>
      <c r="E32" s="90"/>
      <c r="F32" s="90">
        <v>0</v>
      </c>
      <c r="G32" s="90"/>
      <c r="H32" s="90">
        <v>0</v>
      </c>
      <c r="I32" s="90"/>
      <c r="J32" s="102">
        <v>0</v>
      </c>
    </row>
    <row r="33" spans="1:10" s="72" customFormat="1" ht="15">
      <c r="A33" s="88"/>
      <c r="B33" s="88" t="s">
        <v>191</v>
      </c>
      <c r="C33" s="87" t="s">
        <v>188</v>
      </c>
      <c r="D33" s="90"/>
      <c r="E33" s="90"/>
      <c r="F33" s="90"/>
      <c r="G33" s="90"/>
      <c r="H33" s="90"/>
      <c r="I33" s="90"/>
      <c r="J33" s="102"/>
    </row>
    <row r="34" spans="1:10" s="72" customFormat="1" ht="15">
      <c r="A34" s="88"/>
      <c r="B34" s="157"/>
      <c r="C34" s="87" t="s">
        <v>189</v>
      </c>
      <c r="D34" s="89">
        <v>0</v>
      </c>
      <c r="E34" s="90"/>
      <c r="F34" s="90">
        <v>0</v>
      </c>
      <c r="G34" s="90"/>
      <c r="H34" s="90">
        <v>0</v>
      </c>
      <c r="I34" s="90"/>
      <c r="J34" s="102">
        <v>0</v>
      </c>
    </row>
    <row r="35" spans="1:10" s="72" customFormat="1" ht="28.5" customHeight="1" thickBot="1">
      <c r="A35" s="88" t="s">
        <v>130</v>
      </c>
      <c r="C35" s="98" t="s">
        <v>131</v>
      </c>
      <c r="D35" s="103">
        <f>SUM(D30:D34)</f>
        <v>31501</v>
      </c>
      <c r="E35" s="89"/>
      <c r="F35" s="103">
        <f>SUM(F30:F34)</f>
        <v>-16353.217607422914</v>
      </c>
      <c r="G35" s="89"/>
      <c r="H35" s="103">
        <f>SUM(H30:H34)</f>
        <v>80353</v>
      </c>
      <c r="I35" s="89"/>
      <c r="J35" s="103">
        <f>SUM(J30:J34)</f>
        <v>-8821</v>
      </c>
    </row>
    <row r="36" spans="1:10" s="72" customFormat="1" ht="15.75" thickTop="1">
      <c r="A36" s="88"/>
      <c r="B36" s="87"/>
      <c r="C36" s="87"/>
      <c r="D36" s="86"/>
      <c r="E36" s="86"/>
      <c r="F36" s="86"/>
      <c r="G36" s="86"/>
      <c r="H36" s="86"/>
      <c r="I36" s="86"/>
      <c r="J36" s="86"/>
    </row>
    <row r="37" spans="1:10" s="72" customFormat="1" ht="42.75" customHeight="1">
      <c r="A37" s="88">
        <v>3</v>
      </c>
      <c r="B37" s="186" t="s">
        <v>132</v>
      </c>
      <c r="C37" s="186"/>
      <c r="D37" s="86"/>
      <c r="E37" s="86"/>
      <c r="F37" s="86"/>
      <c r="G37" s="86"/>
      <c r="H37" s="86"/>
      <c r="I37" s="86"/>
      <c r="J37" s="86"/>
    </row>
    <row r="38" spans="1:11" ht="15" customHeight="1">
      <c r="A38" s="88"/>
      <c r="B38" s="87" t="s">
        <v>133</v>
      </c>
      <c r="C38" s="76"/>
      <c r="D38" s="104">
        <f>+ROUND(D35/('Balance Sheet'!$D$41*2)*100,1)</f>
        <v>1.1</v>
      </c>
      <c r="E38" s="105"/>
      <c r="F38" s="104">
        <f>ROUND((+F35/2704938.515)*100,1)</f>
        <v>-0.6</v>
      </c>
      <c r="G38" s="105"/>
      <c r="H38" s="104">
        <f>+ROUND(H35/('Balance Sheet'!$D$41*2)*100,1)</f>
        <v>2.8</v>
      </c>
      <c r="I38" s="105"/>
      <c r="J38" s="104">
        <f>ROUND((+J35/990998)*100,1)</f>
        <v>-0.9</v>
      </c>
      <c r="K38" s="74"/>
    </row>
    <row r="39" spans="1:11" ht="15.75" thickBot="1">
      <c r="A39" s="88"/>
      <c r="B39" s="87" t="s">
        <v>134</v>
      </c>
      <c r="C39" s="76"/>
      <c r="D39" s="106">
        <v>0</v>
      </c>
      <c r="E39" s="105"/>
      <c r="F39" s="106">
        <v>0</v>
      </c>
      <c r="G39" s="105"/>
      <c r="H39" s="106">
        <v>0</v>
      </c>
      <c r="I39" s="105"/>
      <c r="J39" s="106">
        <v>0</v>
      </c>
      <c r="K39" s="74"/>
    </row>
    <row r="40" spans="1:11" ht="15.75" thickTop="1">
      <c r="A40" s="88"/>
      <c r="B40" s="107"/>
      <c r="D40" s="108"/>
      <c r="E40" s="105"/>
      <c r="F40" s="108"/>
      <c r="G40" s="105"/>
      <c r="H40" s="108"/>
      <c r="I40" s="105"/>
      <c r="J40" s="108"/>
      <c r="K40" s="74"/>
    </row>
    <row r="41" spans="1:11" ht="15">
      <c r="A41" s="97"/>
      <c r="C41" s="109"/>
      <c r="D41" s="110"/>
      <c r="E41" s="111"/>
      <c r="F41" s="110"/>
      <c r="K41" s="74"/>
    </row>
    <row r="42" spans="1:11" ht="15">
      <c r="A42" s="97"/>
      <c r="B42" s="78" t="s">
        <v>135</v>
      </c>
      <c r="C42" s="109"/>
      <c r="D42" s="110"/>
      <c r="E42" s="111"/>
      <c r="F42" s="110"/>
      <c r="K42" s="74"/>
    </row>
    <row r="43" spans="1:11" ht="15">
      <c r="A43" s="97"/>
      <c r="C43" s="109"/>
      <c r="D43" s="110"/>
      <c r="E43" s="111"/>
      <c r="F43" s="110"/>
      <c r="K43" s="74"/>
    </row>
    <row r="44" spans="1:11" ht="15">
      <c r="A44" s="97"/>
      <c r="B44" s="112" t="s">
        <v>192</v>
      </c>
      <c r="C44" s="2"/>
      <c r="D44" s="110"/>
      <c r="E44" s="111"/>
      <c r="F44" s="110"/>
      <c r="K44" s="74"/>
    </row>
    <row r="45" spans="1:11" ht="15">
      <c r="A45" s="97"/>
      <c r="B45" s="113" t="s">
        <v>177</v>
      </c>
      <c r="C45" s="2"/>
      <c r="D45" s="110"/>
      <c r="E45" s="111"/>
      <c r="F45" s="110"/>
      <c r="K45" s="74"/>
    </row>
    <row r="46" spans="1:11" ht="15" customHeight="1">
      <c r="A46" s="97"/>
      <c r="B46" s="113" t="s">
        <v>178</v>
      </c>
      <c r="C46" s="2"/>
      <c r="D46" s="113"/>
      <c r="E46" s="113"/>
      <c r="F46" s="113"/>
      <c r="G46" s="113"/>
      <c r="H46" s="113"/>
      <c r="I46" s="113"/>
      <c r="J46" s="113"/>
      <c r="K46" s="74"/>
    </row>
    <row r="47" spans="1:11" ht="15" customHeight="1">
      <c r="A47" s="97"/>
      <c r="B47" s="113" t="s">
        <v>175</v>
      </c>
      <c r="C47" s="2"/>
      <c r="D47" s="113"/>
      <c r="E47" s="113"/>
      <c r="F47" s="113"/>
      <c r="G47" s="113"/>
      <c r="H47" s="113"/>
      <c r="I47" s="113"/>
      <c r="J47" s="113"/>
      <c r="K47" s="74"/>
    </row>
    <row r="48" spans="1:11" ht="15">
      <c r="A48" s="97"/>
      <c r="C48" s="114"/>
      <c r="D48" s="110"/>
      <c r="E48" s="111"/>
      <c r="F48" s="110"/>
      <c r="K48" s="74"/>
    </row>
  </sheetData>
  <mergeCells count="3">
    <mergeCell ref="B37:C37"/>
    <mergeCell ref="D7:F7"/>
    <mergeCell ref="H7:J7"/>
  </mergeCells>
  <printOptions/>
  <pageMargins left="0.25" right="0.25" top="0.4" bottom="0.4" header="0.25" footer="0.25"/>
  <pageSetup firstPageNumber="1" useFirstPageNumber="1" fitToHeight="2" fitToWidth="1" horizontalDpi="600" verticalDpi="600" orientation="portrait" paperSize="9" scale="77" r:id="rId3"/>
  <headerFooter alignWithMargins="0">
    <oddFooter>&amp;C&amp;"CG Times,Regular"&amp;9&amp;P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Ka-Meng Au</dc:creator>
  <cp:keywords/>
  <dc:description/>
  <cp:lastModifiedBy>mcb</cp:lastModifiedBy>
  <cp:lastPrinted>2001-02-19T10:29:19Z</cp:lastPrinted>
  <dcterms:created xsi:type="dcterms:W3CDTF">2001-02-09T08:53:06Z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